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2.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4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4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4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4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4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4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xml"/>
  <Override PartName="/xl/charts/chart47.xml" ContentType="application/vnd.openxmlformats-officedocument.drawingml.chart+xml"/>
  <Override PartName="/xl/charts/style19.xml" ContentType="application/vnd.ms-office.chartstyle+xml"/>
  <Override PartName="/xl/charts/colors19.xml" ContentType="application/vnd.ms-office.chartcolorstyle+xml"/>
  <Override PartName="/xl/charts/chart4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ml.chartshapes+xml"/>
  <Override PartName="/xl/charts/chart49.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SERFOR_DIR\08_OTROS\Anuario Forestal\2020\01_Final\"/>
    </mc:Choice>
  </mc:AlternateContent>
  <xr:revisionPtr revIDLastSave="0" documentId="13_ncr:1_{6FCB425D-DF2E-441C-B341-DA0E6D44BC1D}" xr6:coauthVersionLast="47" xr6:coauthVersionMax="47" xr10:uidLastSave="{00000000-0000-0000-0000-000000000000}"/>
  <bookViews>
    <workbookView xWindow="-120" yWindow="-120" windowWidth="20730" windowHeight="11160" tabRatio="888" xr2:uid="{6076FE3C-C356-413B-9E26-782D2EABEE88}"/>
  </bookViews>
  <sheets>
    <sheet name="Cuadro1_Concesiones" sheetId="23" r:id="rId1"/>
    <sheet name="Cuadro2_Concesiones" sheetId="24" r:id="rId2"/>
    <sheet name="Cuadro3_Concesiones" sheetId="25" r:id="rId3"/>
    <sheet name="Cuadro4_TH" sheetId="26" r:id="rId4"/>
    <sheet name="Cuadro5_LicenciasFauna" sheetId="57" r:id="rId5"/>
    <sheet name="Cuadro6_Curso de Caza" sheetId="1" r:id="rId6"/>
    <sheet name="Cuadro7_CenTranPrim" sheetId="17" r:id="rId7"/>
    <sheet name="Cuadro8_Depósitos" sheetId="3" r:id="rId8"/>
    <sheet name="Cuadro9_Aut Caza y Capt" sheetId="51" r:id="rId9"/>
    <sheet name="Cuadro10 y 11_Aut Caza_Esp" sheetId="52" r:id="rId10"/>
    <sheet name="Cuadro12_Aut ControlBio" sheetId="55" r:id="rId11"/>
    <sheet name="Cuadro13-14_Aut Inv ARFFS" sheetId="54" r:id="rId12"/>
    <sheet name="Cuadro15_Aut Inv DGGSPFFS" sheetId="53" r:id="rId13"/>
    <sheet name="Cuadro16_Estudios Patrimonio" sheetId="8" r:id="rId14"/>
    <sheet name="Cuadro17_Plantaciones" sheetId="7" r:id="rId15"/>
    <sheet name="Cuadro18_Regentes" sheetId="5" r:id="rId16"/>
    <sheet name="Cuadro19_Especialistas" sheetId="4" r:id="rId17"/>
    <sheet name="Cuadro20_Reg_Nac_Infractores" sheetId="22" r:id="rId18"/>
    <sheet name="Cuadro21_Intervenciones" sheetId="19" r:id="rId19"/>
    <sheet name="Cuadro22_PFM Intervenidos" sheetId="20" r:id="rId20"/>
    <sheet name="Cuadro23_Especies Intervenidas" sheetId="21" r:id="rId21"/>
    <sheet name="Cuadro24-26_IntervencionesFauna" sheetId="56" r:id="rId22"/>
    <sheet name="Cuadro27-28_Transferencias" sheetId="18" r:id="rId23"/>
    <sheet name="Cuadro29_Depositarias" sheetId="6" r:id="rId24"/>
    <sheet name="Cuadro30_Centros de propagación" sheetId="2" r:id="rId25"/>
    <sheet name="Cuadro31_Prod Madera Rolliza" sheetId="65" r:id="rId26"/>
    <sheet name="Cuadro32_Prod Mad Rolliza x Esp" sheetId="66" r:id="rId27"/>
    <sheet name="Cuadro33_Prod Mad Aserrada" sheetId="67" r:id="rId28"/>
    <sheet name="Cuadro34_Prod Mad Aserr x Esp" sheetId="68" r:id="rId29"/>
    <sheet name="Cuadro35_Prod Parquet x Esp" sheetId="69" r:id="rId30"/>
    <sheet name="Cuadro36_Madera Laminada" sheetId="70" r:id="rId31"/>
    <sheet name="Cuadro37_Durmientes" sheetId="71" r:id="rId32"/>
    <sheet name="Cuadro38_Carbón" sheetId="72" r:id="rId33"/>
    <sheet name="Cuadro39_Leña" sheetId="73" r:id="rId34"/>
    <sheet name="Cuadro40_Producción PFDM" sheetId="74" r:id="rId35"/>
    <sheet name="Cuadro41_Producción PFDM x Esp" sheetId="75" r:id="rId36"/>
    <sheet name="Cuadro42_Vicuñas_DEMA" sheetId="9" r:id="rId37"/>
    <sheet name="Cuadro43-44__Captura y esquila" sheetId="10" r:id="rId38"/>
    <sheet name="Cuadros45-46_volumen de fibra" sheetId="12" r:id="rId39"/>
    <sheet name="Cuadro47_Peso vellón" sheetId="11" r:id="rId40"/>
    <sheet name="Cuadro48_Vicuñas_Caza furtiva" sheetId="13" r:id="rId41"/>
    <sheet name="Cuadro49-50_Exportaciones Fibra" sheetId="58" r:id="rId42"/>
    <sheet name="Cuadro51_Exportaciones PFM" sheetId="27" r:id="rId43"/>
    <sheet name="Cuadro52_Importaciones PFM" sheetId="28" r:id="rId44"/>
    <sheet name="Cuadro53_Exportaciones PFDM" sheetId="29" r:id="rId45"/>
    <sheet name="Cuadro54_Importaciones PFDM" sheetId="30" r:id="rId46"/>
    <sheet name="Cuadro55_Balanza comercial" sheetId="31" r:id="rId47"/>
    <sheet name="Cuadro56_Exportaciones Fauna" sheetId="32" r:id="rId48"/>
    <sheet name="Cuadro57_Importaciones Fauna" sheetId="33" r:id="rId49"/>
    <sheet name="Cuadro58_CITES Cedro&amp;Caoba" sheetId="34" r:id="rId50"/>
    <sheet name="Cuadro59_Exportacion orquídeas" sheetId="35" r:id="rId51"/>
    <sheet name="Cuadro60-62_Exp orquídeas&amp;otros" sheetId="36" r:id="rId52"/>
    <sheet name="Cuadro63_CITES_permisos" sheetId="38" r:id="rId53"/>
    <sheet name="Cuadro64-65_Áreas Certificadas" sheetId="14" r:id="rId54"/>
    <sheet name="Cuadro66_Emp Transf Certificada" sheetId="15" r:id="rId55"/>
    <sheet name="Cuadro67_Superficie ZF" sheetId="59" r:id="rId56"/>
    <sheet name="Cuadro68_Avance ZF" sheetId="60" r:id="rId57"/>
    <sheet name="Cuadro69_Unidades de Ord.For" sheetId="61" r:id="rId58"/>
    <sheet name="Cuadro70_Ecosistemas frágiles" sheetId="62" r:id="rId59"/>
    <sheet name="Cuadro71-73_Focos de calor" sheetId="63" r:id="rId60"/>
    <sheet name="Cuadro75_Dist Focos de calor" sheetId="64" r:id="rId61"/>
  </sheets>
  <externalReferences>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_key2" hidden="1">#REF!</definedName>
    <definedName name="__123Graph_A" hidden="1">[1]balance!#REF!</definedName>
    <definedName name="__123Graph_ACURRENT" hidden="1">[1]balance!#REF!</definedName>
    <definedName name="__123Graph_B" hidden="1">[1]balance!#REF!</definedName>
    <definedName name="__123Graph_BCURRENT" hidden="1">[1]balance!#REF!</definedName>
    <definedName name="__123Graph_D" hidden="1">[1]balance!#REF!</definedName>
    <definedName name="__123Graph_DCURRENT" hidden="1">[1]balance!#REF!</definedName>
    <definedName name="__123Graph_F" hidden="1">[1]balance!#REF!</definedName>
    <definedName name="__123Graph_FCURRENT" hidden="1">[1]balance!#REF!</definedName>
    <definedName name="__123Graph_X" hidden="1">[1]balance!#REF!</definedName>
    <definedName name="__123Graph_XCURRENT" hidden="1">[1]balance!#REF!</definedName>
    <definedName name="__G7" hidden="1">#REF!</definedName>
    <definedName name="__key2" hidden="1">#REF!</definedName>
    <definedName name="_1__123Graph_ACHART_1" hidden="1">[2]Hoja3!$J$368:$J$408</definedName>
    <definedName name="_2__123Graph_XCHART_1" hidden="1">[2]Hoja3!$A$368:$A$408</definedName>
    <definedName name="_Fill" hidden="1">#REF!</definedName>
    <definedName name="_fill1" hidden="1">#REF!</definedName>
    <definedName name="_xlnm._FilterDatabase" localSheetId="25" hidden="1">'Cuadro31_Prod Madera Rolliza'!$B$6:$C$19</definedName>
    <definedName name="_xlnm._FilterDatabase" localSheetId="26" hidden="1">'Cuadro32_Prod Mad Rolliza x Esp'!$A$7:$C$712</definedName>
    <definedName name="_xlnm._FilterDatabase" localSheetId="27" hidden="1">'Cuadro33_Prod Mad Aserrada'!$E$16:$F$27</definedName>
    <definedName name="_xlnm._FilterDatabase" localSheetId="28" hidden="1">'Cuadro34_Prod Mad Aserr x Esp'!$A$7:$C$700</definedName>
    <definedName name="_xlnm._FilterDatabase" localSheetId="34" hidden="1">'Cuadro40_Producción PFDM'!$A$140:$E$140</definedName>
    <definedName name="_G7" hidden="1">#REF!</definedName>
    <definedName name="_key01" hidden="1">#REF!</definedName>
    <definedName name="_Key1" hidden="1">#REF!</definedName>
    <definedName name="_Key2" hidden="1">[3]plomo!$J$7:$J$17</definedName>
    <definedName name="_key3" hidden="1">#REF!</definedName>
    <definedName name="_Order1" hidden="1">0</definedName>
    <definedName name="_Order2" hidden="1">0</definedName>
    <definedName name="_Parse_Out" hidden="1">#REF!</definedName>
    <definedName name="_Sort" hidden="1">#REF!</definedName>
    <definedName name="_sort01" hidden="1">#REF!</definedName>
    <definedName name="_sort1" hidden="1">#REF!</definedName>
    <definedName name="_xlnm.Print_Area" localSheetId="25">'Cuadro31_Prod Madera Rolliza'!$A$1:$C$48</definedName>
    <definedName name="_xlnm.Print_Area" localSheetId="27">'Cuadro33_Prod Mad Aserrada'!$A$1:$C$53</definedName>
    <definedName name="_xlnm.Print_Area" localSheetId="29">'Cuadro35_Prod Parquet x Esp'!$A$1:$C$84</definedName>
    <definedName name="_xlnm.Print_Area" localSheetId="30">'Cuadro36_Madera Laminada'!$A$1:$D$61</definedName>
    <definedName name="_xlnm.Print_Area" localSheetId="34">'Cuadro40_Producción PFDM'!$A$1:$E$164</definedName>
    <definedName name="_xlnm.Print_Area" localSheetId="35">'Cuadro41_Producción PFDM x Esp'!$A$1:$C$99</definedName>
    <definedName name="asde" hidden="1">#REF!</definedName>
    <definedName name="_xlnm.Database" localSheetId="35">'[4]EXPORT. MAD.'!$A$5:$E$829</definedName>
    <definedName name="_xlnm.Database">'[5]EXPORT. MAD.'!$A$5:$E$829</definedName>
    <definedName name="BLPH1" hidden="1">#REF!</definedName>
    <definedName name="gdgdg" hidden="1">#REF!</definedName>
    <definedName name="graf" hidden="1">#REF!</definedName>
    <definedName name="Grafico22n" hidden="1">#REF!</definedName>
    <definedName name="HTML1_1" hidden="1">"[ieim4000.xls]IECM4213!$A$1:$G$37"</definedName>
    <definedName name="HTML1_10" hidden="1">"pabad@inei.gob.pe"</definedName>
    <definedName name="HTML1_11" hidden="1">1</definedName>
    <definedName name="HTML1_12" hidden="1">"C:\IEWM\IEWM4213.htm"</definedName>
    <definedName name="HTML1_2" hidden="1">1</definedName>
    <definedName name="HTML1_3" hidden="1">"EVOLUCION DE LA TASA DE DESEMPLEO"</definedName>
    <definedName name="HTML1_4" hidden="1">""</definedName>
    <definedName name="HTML1_5" hidden="1">""</definedName>
    <definedName name="HTML1_6" hidden="1">1</definedName>
    <definedName name="HTML1_7" hidden="1">1</definedName>
    <definedName name="HTML1_8" hidden="1">"4/11/97"</definedName>
    <definedName name="HTML1_9" hidden="1">""</definedName>
    <definedName name="HTMLCount" hidden="1">1</definedName>
    <definedName name="pegado" hidden="1">#REF!</definedName>
    <definedName name="pgraficos" hidden="1">[2]Hoja3!$A$368:$A$408</definedName>
    <definedName name="_xlnm.Print_Titles" localSheetId="26">'Cuadro32_Prod Mad Rolliza x Esp'!$1:$7</definedName>
    <definedName name="_xlnm.Print_Titles" localSheetId="28">'Cuadro34_Prod Mad Aserr x Esp'!$1:$7</definedName>
    <definedName name="_xlnm.Print_Titles" localSheetId="29">'Cuadro35_Prod Parquet x Esp'!$1:$1</definedName>
    <definedName name="_xlnm.Print_Titles" localSheetId="30">'Cuadro36_Madera Laminada'!$1:$1</definedName>
    <definedName name="_xlnm.Print_Titles" localSheetId="32">Cuadro38_Carbón!$1:$6</definedName>
    <definedName name="_xlnm.Print_Titles" localSheetId="34">'Cuadro40_Producción PFDM'!$1:$6</definedName>
    <definedName name="_xlnm.Print_Titles" localSheetId="35">'Cuadro41_Producción PFDM x Esp'!$1:$1</definedName>
    <definedName name="xxx" hidden="1">#REF!</definedName>
    <definedName name="xxxx"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73" l="1"/>
  <c r="C31" i="73"/>
  <c r="D31" i="73"/>
  <c r="D53" i="72"/>
  <c r="D50" i="72"/>
  <c r="D46" i="72"/>
  <c r="D42" i="72"/>
  <c r="D30" i="72"/>
  <c r="D26" i="72"/>
  <c r="D22" i="72"/>
  <c r="D19" i="72"/>
  <c r="D7" i="72"/>
  <c r="D64" i="72" s="1"/>
  <c r="D9" i="71"/>
  <c r="D13" i="71" s="1"/>
  <c r="D29" i="70"/>
  <c r="D21" i="70"/>
  <c r="D17" i="70"/>
  <c r="D13" i="70"/>
  <c r="D9" i="70"/>
  <c r="D6" i="70"/>
  <c r="C46" i="69"/>
  <c r="C697" i="68"/>
  <c r="C21" i="67"/>
  <c r="C709" i="66"/>
  <c r="H22" i="65"/>
  <c r="H21" i="65"/>
  <c r="C21" i="65"/>
  <c r="H20" i="65"/>
  <c r="H19" i="65"/>
  <c r="H18" i="65"/>
  <c r="H17" i="65"/>
  <c r="H16" i="65"/>
  <c r="H15" i="65"/>
  <c r="H14" i="65"/>
  <c r="H13" i="65"/>
  <c r="H12" i="65"/>
  <c r="H11" i="65"/>
  <c r="B82" i="56"/>
  <c r="J39" i="56"/>
  <c r="I39" i="56"/>
  <c r="H39" i="56"/>
  <c r="G39" i="56"/>
  <c r="F39" i="56"/>
  <c r="E39" i="56"/>
  <c r="D39" i="56"/>
  <c r="C39" i="56"/>
  <c r="B39" i="56"/>
  <c r="K38" i="56"/>
  <c r="K37" i="56"/>
  <c r="K36" i="56"/>
  <c r="K35" i="56"/>
  <c r="K34" i="56"/>
  <c r="K33" i="56"/>
  <c r="B25" i="56"/>
  <c r="K39" i="56" l="1"/>
  <c r="C10" i="51"/>
  <c r="B10" i="51"/>
  <c r="C6" i="38" l="1"/>
  <c r="J18" i="35"/>
  <c r="K15" i="35" s="1"/>
  <c r="K14" i="35"/>
  <c r="C14" i="33"/>
  <c r="C12" i="33"/>
  <c r="C10" i="33"/>
  <c r="C4" i="33"/>
  <c r="C16" i="33" s="1"/>
  <c r="C16" i="32"/>
  <c r="C14" i="32"/>
  <c r="C12" i="32"/>
  <c r="C9" i="32"/>
  <c r="C18" i="32" s="1"/>
  <c r="C4" i="32"/>
  <c r="C74" i="30"/>
  <c r="C72" i="30"/>
  <c r="C61" i="30"/>
  <c r="C54" i="30"/>
  <c r="C51" i="30"/>
  <c r="C40" i="30"/>
  <c r="C37" i="30"/>
  <c r="C33" i="30"/>
  <c r="C21" i="30"/>
  <c r="C19" i="30"/>
  <c r="C15" i="30"/>
  <c r="C10" i="30"/>
  <c r="C81" i="30" s="1"/>
  <c r="C6" i="30"/>
  <c r="C4" i="30"/>
  <c r="C63" i="29"/>
  <c r="C61" i="29"/>
  <c r="C57" i="29"/>
  <c r="C50" i="29"/>
  <c r="C47" i="29"/>
  <c r="C39" i="29"/>
  <c r="C37" i="29"/>
  <c r="C35" i="29"/>
  <c r="C24" i="29"/>
  <c r="C22" i="29"/>
  <c r="C19" i="29"/>
  <c r="C16" i="29"/>
  <c r="C66" i="29" s="1"/>
  <c r="C14" i="29"/>
  <c r="C6" i="29"/>
  <c r="C4" i="29"/>
  <c r="XDY285" i="28"/>
  <c r="XDY284" i="28"/>
  <c r="C277" i="28"/>
  <c r="C68" i="28"/>
  <c r="C66" i="28"/>
  <c r="C58" i="28"/>
  <c r="C47" i="28"/>
  <c r="C38" i="28"/>
  <c r="C33" i="28"/>
  <c r="C25" i="28"/>
  <c r="C23" i="28"/>
  <c r="C19" i="28"/>
  <c r="C13" i="28"/>
  <c r="C10" i="28"/>
  <c r="C4" i="28"/>
  <c r="D175" i="27"/>
  <c r="D76" i="27"/>
  <c r="D73" i="27"/>
  <c r="D47" i="27"/>
  <c r="D45" i="27"/>
  <c r="D38" i="27"/>
  <c r="D31" i="27"/>
  <c r="D19" i="27"/>
  <c r="D16" i="27"/>
  <c r="D10" i="27"/>
  <c r="D7" i="27"/>
  <c r="D4" i="27"/>
  <c r="D183" i="27" s="1"/>
  <c r="K16" i="35" l="1"/>
  <c r="K13" i="35"/>
  <c r="K17" i="35"/>
  <c r="C285" i="28"/>
  <c r="K24" i="26"/>
  <c r="J24" i="26"/>
  <c r="I24" i="26"/>
  <c r="H24" i="26"/>
  <c r="G24" i="26"/>
  <c r="F24" i="26"/>
  <c r="E24" i="26"/>
  <c r="D24" i="26"/>
  <c r="C24" i="26"/>
  <c r="B24" i="26"/>
  <c r="C15" i="25"/>
  <c r="B15" i="25"/>
  <c r="C18" i="24"/>
  <c r="B18" i="24"/>
  <c r="G7" i="23"/>
  <c r="F7" i="23"/>
  <c r="E7" i="23"/>
  <c r="D7" i="23"/>
  <c r="C7" i="23"/>
  <c r="B7" i="23"/>
  <c r="K18" i="35" l="1"/>
  <c r="L17" i="35"/>
  <c r="B7" i="22"/>
  <c r="C14" i="18"/>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7" i="15" s="1"/>
  <c r="A30" i="15" s="1"/>
  <c r="A31" i="15" s="1"/>
  <c r="A32" i="15" s="1"/>
  <c r="A33" i="15" s="1"/>
  <c r="A34" i="15" s="1"/>
  <c r="C23" i="14"/>
  <c r="J6" i="14"/>
  <c r="I6" i="14"/>
  <c r="H6" i="14"/>
  <c r="B7" i="13" l="1"/>
  <c r="C19" i="11"/>
  <c r="B19" i="11"/>
  <c r="D17" i="11"/>
  <c r="C12" i="10"/>
  <c r="B12" i="10"/>
  <c r="S5" i="10"/>
  <c r="Q5" i="10"/>
  <c r="N5" i="10"/>
  <c r="D5" i="10"/>
  <c r="D19" i="11" l="1"/>
</calcChain>
</file>

<file path=xl/sharedStrings.xml><?xml version="1.0" encoding="utf-8"?>
<sst xmlns="http://schemas.openxmlformats.org/spreadsheetml/2006/main" count="6729" uniqueCount="2829">
  <si>
    <t xml:space="preserve">EMPRESA </t>
  </si>
  <si>
    <t>N° DE CURSOS</t>
  </si>
  <si>
    <t>N° DE PARTICIPANTES</t>
  </si>
  <si>
    <t xml:space="preserve"> ARMAS Y MUNICIONES DEL NORTE S.A.C.</t>
  </si>
  <si>
    <t xml:space="preserve"> CARDUMEN SPORT E.I.R.L.</t>
  </si>
  <si>
    <t xml:space="preserve"> CHE TOVER S.R.L.</t>
  </si>
  <si>
    <t xml:space="preserve"> EMPRESA YACHAY ALLPAQ E.I.R.L</t>
  </si>
  <si>
    <t xml:space="preserve"> IMPORTACIONES BLACK &amp; WHITE S.R.L.</t>
  </si>
  <si>
    <t>IMPORTACIONES THE BLACK S.R.L.</t>
  </si>
  <si>
    <t xml:space="preserve"> LIMA GUNS S.A.</t>
  </si>
  <si>
    <t xml:space="preserve"> QUARTZ SEGURIDAD Y VIGILANCIA S.R.L.</t>
  </si>
  <si>
    <t>SAFARI RANCH S.A.C.</t>
  </si>
  <si>
    <t xml:space="preserve"> SERVICIOS GENERALES VIGILANCIA &amp; SEGURIDAD PRECIADO E.I.R.L.</t>
  </si>
  <si>
    <t>TOTAL GENERAL</t>
  </si>
  <si>
    <t>Fuente:Empresas autorizadas que dictan el curso de educación, seguridad y ética en la caza deportiva</t>
  </si>
  <si>
    <t>DEPARTAMENTO</t>
  </si>
  <si>
    <t>Lima</t>
  </si>
  <si>
    <t>Araceae, Amarilidaceae, Bromeliaceae, Cactaceae, Crasulaceae, Heliconiaceae, Arecaceae, Orchidaceae, helechos y otras.</t>
  </si>
  <si>
    <t>San Martín</t>
  </si>
  <si>
    <t>Cactaceae, Bromeliaceae y Crassulaceae</t>
  </si>
  <si>
    <t>Pasco</t>
  </si>
  <si>
    <t>Orquideas, Bromelias, Helechos</t>
  </si>
  <si>
    <t>Orquideas, Bromelias, Helechos Y Cactus</t>
  </si>
  <si>
    <t>Departamento</t>
  </si>
  <si>
    <t>Fauna</t>
  </si>
  <si>
    <t>Flora</t>
  </si>
  <si>
    <t>Total</t>
  </si>
  <si>
    <t>Apurímac</t>
  </si>
  <si>
    <t>Arequipa</t>
  </si>
  <si>
    <t>Cajamarca</t>
  </si>
  <si>
    <t>Cusco</t>
  </si>
  <si>
    <t>Huancavelica</t>
  </si>
  <si>
    <t>Huánuco</t>
  </si>
  <si>
    <t>Ica</t>
  </si>
  <si>
    <t>Junín</t>
  </si>
  <si>
    <t>La Libertad</t>
  </si>
  <si>
    <t>Lambayeque</t>
  </si>
  <si>
    <t>Loreto</t>
  </si>
  <si>
    <t>Madre de Dios</t>
  </si>
  <si>
    <t>Piura</t>
  </si>
  <si>
    <t>Puno</t>
  </si>
  <si>
    <t>Tacna</t>
  </si>
  <si>
    <t>Ucayali</t>
  </si>
  <si>
    <t>Total general</t>
  </si>
  <si>
    <t>Fuente: ARFFS</t>
  </si>
  <si>
    <t>Especialistas</t>
  </si>
  <si>
    <t xml:space="preserve">Categorías </t>
  </si>
  <si>
    <t>Número</t>
  </si>
  <si>
    <t>Especialista en fauna silvestre</t>
  </si>
  <si>
    <t>Especialista en manejo de fauna silvestre en cautividad</t>
  </si>
  <si>
    <t>Especialista en manejo de fauna silvestre en silvestría y en cautividad</t>
  </si>
  <si>
    <t>CATEGORIAS DE REGENCIA FORESTAL Y DE FAUNA SILVESTRE</t>
  </si>
  <si>
    <t xml:space="preserve"> N° DE LICENCIA</t>
  </si>
  <si>
    <t>Regencia de fauna silvestre en cautividad</t>
  </si>
  <si>
    <t>Regencia forestal en la categoria de productos forestales maderables</t>
  </si>
  <si>
    <t>Regencia forestal en la categoría de productos forestales maderables con mención en comunidades nativas</t>
  </si>
  <si>
    <t>Regencia forestal en la categoría de productos forestales maderables con mención en comunidades nativas y comunidades campesinas</t>
  </si>
  <si>
    <t>Regencia forestal en la categoría plantaciones forestales (Concesiones)</t>
  </si>
  <si>
    <t>Regencia forestal en las categorias de productos forestales maderables y productos forestales no maderables</t>
  </si>
  <si>
    <t xml:space="preserve">TOTAL GENERAL </t>
  </si>
  <si>
    <t>Fuente:ARFFS</t>
  </si>
  <si>
    <t>Superficie  (ha)</t>
  </si>
  <si>
    <t>Amazonas</t>
  </si>
  <si>
    <t>Ancash</t>
  </si>
  <si>
    <t>San Martin</t>
  </si>
  <si>
    <t>Ayacucho</t>
  </si>
  <si>
    <t>Otros</t>
  </si>
  <si>
    <t>Gráfico:Plantaciones registradas por Departamento</t>
  </si>
  <si>
    <t>Categoría</t>
  </si>
  <si>
    <t>Herbario</t>
  </si>
  <si>
    <t>Fauna silvestre</t>
  </si>
  <si>
    <t>Flora y Fauna silvestre</t>
  </si>
  <si>
    <t>Temática de estudio</t>
  </si>
  <si>
    <t>N°</t>
  </si>
  <si>
    <t>Provincia</t>
  </si>
  <si>
    <t>Distrito</t>
  </si>
  <si>
    <t>Titular de Manejo</t>
  </si>
  <si>
    <t>Documento que aprueba la Declaración de Manejo</t>
  </si>
  <si>
    <t>Declaraciones de Manejo</t>
  </si>
  <si>
    <t>Aymaraes</t>
  </si>
  <si>
    <t>Toraya</t>
  </si>
  <si>
    <t>Comunidad Campesina Canua</t>
  </si>
  <si>
    <t>RA N° 0028-2020-MINAGRI-SERFOR-ATFFS-APURIMAC</t>
  </si>
  <si>
    <t>Apurimac</t>
  </si>
  <si>
    <t>Comunidad Campesina Toraya</t>
  </si>
  <si>
    <t>RA N° 0027-2020-MINAGRI-SERFOR-ATFFS-APURIMAC</t>
  </si>
  <si>
    <t>Cangallo</t>
  </si>
  <si>
    <t>Paras</t>
  </si>
  <si>
    <t>Comunidad Campesina Iglesiahuasi</t>
  </si>
  <si>
    <t>RD N° 0006-2020-MINAGRI-SERFOR-DGGSPFFS-DGSPFS</t>
  </si>
  <si>
    <t>Comunidad Campesina Vista Alegre de Ccarhuaccocco</t>
  </si>
  <si>
    <t>RD N° 0005-2020-MINAGRI-SERFOR-DGGSPFFS-DGSPFS</t>
  </si>
  <si>
    <t>Chumbivilcas</t>
  </si>
  <si>
    <t>Velille</t>
  </si>
  <si>
    <t>Asociacion Central Unica de Productores Vicente Vega Valencia de Velille</t>
  </si>
  <si>
    <t>RA N° 005-2020-MINAGRI-SERFOR-ATFFS CUSCO</t>
  </si>
  <si>
    <t>Urubamba</t>
  </si>
  <si>
    <t>Asociacion Civil Modulo de Uso Sostenible de Vcuñas de la Asociación de Productores San Isidro Cusibamba Yanahuara – Suttoc-Pacchac</t>
  </si>
  <si>
    <t>RA N° D00081-2020-MINAGRI-SERFOR-ATFFS CUSCO</t>
  </si>
  <si>
    <t>Castrovirreyna</t>
  </si>
  <si>
    <t>Huachos</t>
  </si>
  <si>
    <t>Comunidad Campesina de Huachos</t>
  </si>
  <si>
    <t>RA N° D000065-2020-MINAGRI-SERFOR-ATFFS-ICA</t>
  </si>
  <si>
    <t>Cusicancha</t>
  </si>
  <si>
    <t>Huaytara</t>
  </si>
  <si>
    <t>Comunidad Campesina San Antonio de Cusicancha</t>
  </si>
  <si>
    <t>RA N° D000062-2020-MINAGRI-SERFOR-ATFFS-ICA</t>
  </si>
  <si>
    <t>Universidad Nacional de Huancavelica</t>
  </si>
  <si>
    <t>RA N° D000066-2020-MINAGRI-SERFOR-ATFFS-SIERRA CENTRAL</t>
  </si>
  <si>
    <t>Pilpichaca</t>
  </si>
  <si>
    <t>Comunidad Campesina de Pilpichaca</t>
  </si>
  <si>
    <t>RA N° D000090-2020-MINAGRI-SERFOR-ATFFS-ICA</t>
  </si>
  <si>
    <t>Azangaro</t>
  </si>
  <si>
    <t>Muñani</t>
  </si>
  <si>
    <t>Comunidad Campesina Toma</t>
  </si>
  <si>
    <t>RA N° D000061-2020-MINAGRI-SERFOR-ATFFS-PUNO</t>
  </si>
  <si>
    <t>Chucuito</t>
  </si>
  <si>
    <t>Huacullani</t>
  </si>
  <si>
    <t>Comunidad Campesina de Totoroma</t>
  </si>
  <si>
    <t>RA N° D000051-2020-MINAGRI-SERFOR-ATFFS-PUNO</t>
  </si>
  <si>
    <t>El Collao</t>
  </si>
  <si>
    <t>Capaso</t>
  </si>
  <si>
    <t>Comunidad Campesina San Jose de Ancomarca</t>
  </si>
  <si>
    <t>RA N° D000115-2020-MINAGRI-SERFOR-ATFFS-PUNO</t>
  </si>
  <si>
    <t>Ilave</t>
  </si>
  <si>
    <t>Comunidad Campesina de Wenccasi</t>
  </si>
  <si>
    <t>RA N° D000052-2020-MINAGRI-SERFOR-ATFFS-PUNO</t>
  </si>
  <si>
    <t>Huancane</t>
  </si>
  <si>
    <t>Cojata</t>
  </si>
  <si>
    <t>Comité de Criadores de Vicuña Ojedas Chijuyo y Camelidos Sudamericanos Silvestres</t>
  </si>
  <si>
    <t>RA N° D000116-2020-MINAGRI-SERFOR-ATFFS-PUNO</t>
  </si>
  <si>
    <t>Lampa</t>
  </si>
  <si>
    <t>Santa Lucia</t>
  </si>
  <si>
    <t>Comunidad Campesina de Lagunillas</t>
  </si>
  <si>
    <t>RA N° D000111-2020-MINAGRI-SERFOR-ATFFS-PUNO</t>
  </si>
  <si>
    <t>Esteban Fulgencio Carlosviza Yana</t>
  </si>
  <si>
    <t>RA N° D000131-2020-MINAGRI-SERFOR-ATFFS-PUNO</t>
  </si>
  <si>
    <t>San Antonio de Putina</t>
  </si>
  <si>
    <t>Ananea</t>
  </si>
  <si>
    <t>Comunidad Campesina Peña Azul</t>
  </si>
  <si>
    <t>RA N° D000129-2020-MINAGRI-SERFOR-ATFFS-PUNO</t>
  </si>
  <si>
    <t>Pedro Vilcapaza</t>
  </si>
  <si>
    <t>Comité Comunal Manejo de Vicuñas Cala Cala</t>
  </si>
  <si>
    <t>RA N° D000065-2020-MINAGRI-SERFOR-ATFFS-PUNO</t>
  </si>
  <si>
    <t>Putina</t>
  </si>
  <si>
    <t>Comité Multicomunal de Manejo de la Vicuña Picotani</t>
  </si>
  <si>
    <t>RA N° D000074-2020-MINAGRI-SERFOR-ATFFS-PUNO</t>
  </si>
  <si>
    <t>Comunidad Campesina de Cambria</t>
  </si>
  <si>
    <t>RA N° D000063-2020-MINAGRI-SERFOR-ATFFS-PUNO</t>
  </si>
  <si>
    <t>Comunidad Campesina Picotani</t>
  </si>
  <si>
    <t>RA N° D000062-2020-MINAGRI-SERFOR-ATFFS-PUNO</t>
  </si>
  <si>
    <t>Comunidad Campesina Santiago de Bellavista</t>
  </si>
  <si>
    <t>RA N° D000064-2020-MINAGRI-SERFOR-ATFFS-PUNO</t>
  </si>
  <si>
    <t>Quilcapunco</t>
  </si>
  <si>
    <t>Comunidad Campesina Aziruni Andamarca</t>
  </si>
  <si>
    <t>RA N° D000120-2020-MINAGRI-SERFOR-ATFFS-PUNO</t>
  </si>
  <si>
    <t>Sandia</t>
  </si>
  <si>
    <t>Patambuco</t>
  </si>
  <si>
    <t>Comunidad Campesina Canu Canu</t>
  </si>
  <si>
    <t>RA N° D000124-2020-MINAGRI-SERFOR-ATFFS-PUNO</t>
  </si>
  <si>
    <t>Tarata</t>
  </si>
  <si>
    <t>Susapaya</t>
  </si>
  <si>
    <t>Comunidad Campesina de Susapaya</t>
  </si>
  <si>
    <t>RA N° 0009-2020-MINAGRI-SERFOR-ATFFS-MOQUEGUA TACNA</t>
  </si>
  <si>
    <t>Operativos realizados (chaccus)</t>
  </si>
  <si>
    <t>Cantidad de operativos mensualizados</t>
  </si>
  <si>
    <t>Fibra esquilada (Kg.)</t>
  </si>
  <si>
    <t>Vicuñas esquiladas (unid.)</t>
  </si>
  <si>
    <t>Peso promedio de vellón (g.)</t>
  </si>
  <si>
    <t>Silvestría</t>
  </si>
  <si>
    <t>Semicautiverio</t>
  </si>
  <si>
    <t>Totales</t>
  </si>
  <si>
    <t>Mayo</t>
  </si>
  <si>
    <t>Junio</t>
  </si>
  <si>
    <t>Julio</t>
  </si>
  <si>
    <t>Agosto</t>
  </si>
  <si>
    <t>Setiembre</t>
  </si>
  <si>
    <t>Octubre</t>
  </si>
  <si>
    <t>Noviembre</t>
  </si>
  <si>
    <r>
      <rPr>
        <b/>
        <sz val="9"/>
        <color theme="1"/>
        <rFont val="Arial"/>
        <family val="2"/>
      </rPr>
      <t xml:space="preserve">Fuente: </t>
    </r>
    <r>
      <rPr>
        <sz val="9"/>
        <color theme="1"/>
        <rFont val="Arial"/>
        <family val="2"/>
      </rPr>
      <t>Gobierno Regional de Puno</t>
    </r>
  </si>
  <si>
    <t>Comunidad Campesina</t>
  </si>
  <si>
    <t>Otra Organización</t>
  </si>
  <si>
    <t>Organizaciones vicuñeras activas</t>
  </si>
  <si>
    <t>Operativos de captura y esquila supervisados y registrados</t>
  </si>
  <si>
    <t>Año</t>
  </si>
  <si>
    <t>Variación</t>
  </si>
  <si>
    <t>Gramos</t>
  </si>
  <si>
    <t>Moquegua</t>
  </si>
  <si>
    <t>Nacional</t>
  </si>
  <si>
    <t>Titulares de Manejo</t>
  </si>
  <si>
    <t>Cantidad de fibra (Kg.)</t>
  </si>
  <si>
    <t>% Nacional</t>
  </si>
  <si>
    <t>Comité Multicomunal de Manejo de la Vicuña de Picotani</t>
  </si>
  <si>
    <t>Comité Comunal de Manejo de Vicuñas Cala Cala</t>
  </si>
  <si>
    <t>Comunidad Campesina Cambria</t>
  </si>
  <si>
    <t>Comunidad Campesina Huacchani Capilla Pampa</t>
  </si>
  <si>
    <t>Comunidad Campesina Chuquine</t>
  </si>
  <si>
    <t>Comité de Manejo de Vicuñas Perlas de Aurora</t>
  </si>
  <si>
    <t>Rangos</t>
  </si>
  <si>
    <t>Nº de Titulares de manejo</t>
  </si>
  <si>
    <t>Fibra de vicuña esquilada por rango</t>
  </si>
  <si>
    <t>% de Titulares de manejo por rango</t>
  </si>
  <si>
    <t>% de Fibra devicuña esquilada por rango</t>
  </si>
  <si>
    <t>Menos de 5 Kg.</t>
  </si>
  <si>
    <t>De 5.001 a 10  Kg.</t>
  </si>
  <si>
    <t>De 10.001 a 20  Kg.</t>
  </si>
  <si>
    <t>De 20.001 a 50  Kg.</t>
  </si>
  <si>
    <t>De 50.001 a 100  Kg.</t>
  </si>
  <si>
    <t>Mayor a 100.001  Kg.</t>
  </si>
  <si>
    <t>Número de vicuñas reportadas muertas</t>
  </si>
  <si>
    <t>Titular certificado</t>
  </si>
  <si>
    <t>Nº de áreas de manejo</t>
  </si>
  <si>
    <t>Área certificada
(ha)</t>
  </si>
  <si>
    <r>
      <t xml:space="preserve">Tipo de Certificado </t>
    </r>
    <r>
      <rPr>
        <b/>
        <vertAlign val="superscript"/>
        <sz val="10"/>
        <color theme="0"/>
        <rFont val="Arial"/>
        <family val="2"/>
      </rPr>
      <t>1</t>
    </r>
  </si>
  <si>
    <t>Consorcio Maderero SAC - COMASAC (Zona Santa Catalina)</t>
  </si>
  <si>
    <t>CW/FM</t>
  </si>
  <si>
    <t>Consorcio Maderero SAC - COMASAC-CN Nuevo Canchahuaya</t>
  </si>
  <si>
    <t>Bosque natural / Plantación</t>
  </si>
  <si>
    <t>Nº áreas de manejo</t>
  </si>
  <si>
    <t>Green Gold Forestry Peru SAC</t>
  </si>
  <si>
    <t>FM/CoC</t>
  </si>
  <si>
    <t>Bosque natural</t>
  </si>
  <si>
    <t>Total Loreto</t>
  </si>
  <si>
    <t>Concesión</t>
  </si>
  <si>
    <t>Forestal Otorongo SAC</t>
  </si>
  <si>
    <t>Permiso</t>
  </si>
  <si>
    <t>Inversiones Forestales Chullachaqui</t>
  </si>
  <si>
    <t>Plantación</t>
  </si>
  <si>
    <t>Maderera Canales Tahuamanu SAC</t>
  </si>
  <si>
    <t>Maderera Río Acre SAC -MADERACRE SAC</t>
  </si>
  <si>
    <t>Fuente: FSC International y reportes de auditorías. En: https://info.fsc.org/certificate.php#result
31 de diciembre, 2020</t>
  </si>
  <si>
    <t>MADERYJA SAC</t>
  </si>
  <si>
    <t>Ambiente y Desarrollo de las Comunidades del Perú  - ADECOMP</t>
  </si>
  <si>
    <t>Total Madre de Dios</t>
  </si>
  <si>
    <t>Elaboración: Dirección de Promoción y Competitividad - SERFOR</t>
  </si>
  <si>
    <t>Pur Development Pte. Ltd.</t>
  </si>
  <si>
    <t>Total San Martín</t>
  </si>
  <si>
    <t>Consolidado Sepahua Tropical Forest SAC y Nuevo San Martín SAC</t>
  </si>
  <si>
    <t>Empresa Forestal Live Wood EIRL</t>
  </si>
  <si>
    <t xml:space="preserve">Asociación para la Investigación y Desarrollo Integral - AIDER </t>
  </si>
  <si>
    <t>Ecoforestal Ucayali</t>
  </si>
  <si>
    <t>Flor de Ucayali SAC</t>
  </si>
  <si>
    <t>Total Ucayali</t>
  </si>
  <si>
    <r>
      <rPr>
        <vertAlign val="superscript"/>
        <sz val="9"/>
        <rFont val="Calibri"/>
        <family val="2"/>
        <scheme val="minor"/>
      </rPr>
      <t>1</t>
    </r>
    <r>
      <rPr>
        <sz val="9"/>
        <rFont val="Calibri"/>
        <family val="2"/>
        <scheme val="minor"/>
      </rPr>
      <t xml:space="preserve"> FM/COC: Certificación de Manejo forestal; CW/COC: Certificación de Madera Controlada.</t>
    </r>
  </si>
  <si>
    <t>Id</t>
  </si>
  <si>
    <t>Titular del certificado</t>
  </si>
  <si>
    <t xml:space="preserve">Ubicación </t>
  </si>
  <si>
    <t>Productos que oferta</t>
  </si>
  <si>
    <t>Inversiones La Oroza S.R.L</t>
  </si>
  <si>
    <t xml:space="preserve">Loreto </t>
  </si>
  <si>
    <t>Iquitos</t>
  </si>
  <si>
    <t>Tablas de madera, madera para pisos de parquet, puertas y marcos, madera aserrada, ventanas y marcos, escaleras, 
finger jointed preservados, muebles de oficina, mesas, muebles de exteriores, madera dimensionada acabada, decking, madera no dimensionada, finger jointed, tableros acabados, pallets</t>
  </si>
  <si>
    <t>Consorcio Forestal Loreto S.A.C.</t>
  </si>
  <si>
    <t>Carretera Iquitos - Nauta /Maynas</t>
  </si>
  <si>
    <t>Madera rolliza, tablas de madera maciza</t>
  </si>
  <si>
    <t>Agroindustrial Catahua SAC</t>
  </si>
  <si>
    <t xml:space="preserve">Madre de Dios </t>
  </si>
  <si>
    <t>Iñapari - Tahuamanu</t>
  </si>
  <si>
    <t>Materia prima para pisos, madera rolliza, tableros de madera maciza, tablones</t>
  </si>
  <si>
    <t>Maderera Río Yaverija S.A.C</t>
  </si>
  <si>
    <t>Carretera Iñapari - Iberia</t>
  </si>
  <si>
    <t>Deckings y durmientes para jardín, madera redonda, tableros sólidos de madera, tablones, madera para pisos de parquet</t>
  </si>
  <si>
    <t>Forestal Otorongo S.A.C</t>
  </si>
  <si>
    <t>Carretera a La Cachuela - Tambopata</t>
  </si>
  <si>
    <t>Madera aserrada, pisos, deck, carbón de madera</t>
  </si>
  <si>
    <t>E&amp;T Forestal S.A.C</t>
  </si>
  <si>
    <t>Iberia - Tahuamanu</t>
  </si>
  <si>
    <t>Tablones, decking y durmientes paa jardín, madera rolliza, tableros de madera sólida, madera para pisos de parquet</t>
  </si>
  <si>
    <t>Maderera Industrial Isabelita S.A.C</t>
  </si>
  <si>
    <t>Tableros de madera sólida, tablones, madera en bruto para parquet, madera redonda, madera dimensionada terminada, deckings y durmientes para jardín</t>
  </si>
  <si>
    <t>Micalay Sociedad Anónima CerradaMadre de Dios</t>
  </si>
  <si>
    <t>Madera en bruto para parquet</t>
  </si>
  <si>
    <t>Agroindustria Forestal Santa Teresa E.I.R.L</t>
  </si>
  <si>
    <t>Madera aserrada sólida, tablas, madera para parquet, madera rolliza, decking y pisos de jardín</t>
  </si>
  <si>
    <t>Industria Forestal Huayruro S.A.C</t>
  </si>
  <si>
    <t xml:space="preserve">Ucayali </t>
  </si>
  <si>
    <t>Yarinachocha - Pucallpa</t>
  </si>
  <si>
    <t>Durmientes no impregnados, tableros de madera maciza, madera cepillada y moldurada dimensionada, listones, madera cepiilla y moldurada no dimensionada, entablado y durmientes de jardín, postes, tablones</t>
  </si>
  <si>
    <t>Grupo Vargas Negocios Amazónicos S.A.C</t>
  </si>
  <si>
    <t>Madera para leña, tableros de madera sólida, tablones (madera comercial), madera corta y encofrados, madera rolliza, vigas, postes y pilotes, durmientes para ferrocarril, tablillas para parquet, decing tile, pisos de parquet, madera dimensionada y acabada (fillers), revistimiento de pared, puertas y marcos de puertas, molduras (machihembrados, chiplap, otros), muebles de jardín, ventanas y marcos de ventana, decking sólido, divisiones, entramados</t>
  </si>
  <si>
    <t>Inversiones Valentina y Nathaly S.A.C</t>
  </si>
  <si>
    <t>Madera en trozas, tableros de madera sólida, vigas, tablones (madera comercial), durmientes para ferrocarril, revestimiento de pared, tablillas, moludras (machihembrados, chiplap,otros), tablillas para parquet, piezas de construcción para casa, madera dimensionada, cepillada y mmoldurada, madera para construcciones marinas, escaleras, cercas y techos, pisos de parquet, decking sólido, baldosa para terrazas</t>
  </si>
  <si>
    <t>Consorcio Maderero S.A.C - COMASAC</t>
  </si>
  <si>
    <t xml:space="preserve">Carretera Manantay - Pucallpa </t>
  </si>
  <si>
    <t>Madera en rollo, tablas de madera maciza, madera en bruto para parquet, postes y pilotes, listones, vitas, molduras (machihembrados, chiplaps, otros), tablones, madera dimensionada, pisos de parquet, revestimientos para parquet, decking sólido</t>
  </si>
  <si>
    <t xml:space="preserve">Centro de Transformación e Innovación Tecnológica Indígena S.R.L (Citeindigena) </t>
  </si>
  <si>
    <t>Tableros de madera sólida, tablones, puertas y sus marcos, ventanas y sus marcos, vigas, escaleras, puertas de garage, revestimientos de pared, camas, sofás y sillones, muebles personalizados, sillas y taburetes, muebles de oficina, guardaropas, partes de muebles, estantería, objetos ornamentales y decorativos, mesas</t>
  </si>
  <si>
    <t>Concesion Sepahua S.A.C</t>
  </si>
  <si>
    <t>Sepahua - Atalaya</t>
  </si>
  <si>
    <t>Madera en bruto para pisos de parquet, tablas de madera maciza, tarimas y traviesas de jardín, dimensionada terminada</t>
  </si>
  <si>
    <t>Nuevo San Martín S.A.C.</t>
  </si>
  <si>
    <t>Madera maciza (aserrada, astillada, pelada), traviesas de terraza y jardín</t>
  </si>
  <si>
    <t>Grupo Maderero Amaz S.A.C</t>
  </si>
  <si>
    <t>San Borja</t>
  </si>
  <si>
    <t>Tableros de madera maciza, madera en bruto para pisos de parquet, pisos, tarimas y traviesas de jardín</t>
  </si>
  <si>
    <t>Perú Green Designs S.A.C</t>
  </si>
  <si>
    <t xml:space="preserve">Lima </t>
  </si>
  <si>
    <t>Villa María del Triunfo</t>
  </si>
  <si>
    <t>Tablas de picar, marcos de ventana, portones con medidas superiores a 2.4 de alto y 2 m de ancyho, techos de madera, sillas y bancos para exteriores, decks de madera, mesas para interiores, celosías de madera, panelería de tableros MDF, zócalos y molduras de madera, objetos decorativos y utilitarios de madera, closets de tableros de partículas con cobertura de melamine / closets de tableros de partículas enchapados en madera natural, closets de madera terciada, tableros de mostrador, panelería de madera terciada, panelería de tableros OSB, muebles para exteriores</t>
  </si>
  <si>
    <t>Maderera Bozovich S.A.C</t>
  </si>
  <si>
    <t>Lurín</t>
  </si>
  <si>
    <t>Plywood, madera finger jointed, tableros sólidos de madera, 
chapas de madera laminada, tableros terminados, madera laminada pegada (GLULAM), pisos, molduras, decking y durmientes de jardín, carbón de madera</t>
  </si>
  <si>
    <t>Maderera Río Acre S.A.C (CoC)</t>
  </si>
  <si>
    <t>La Molina</t>
  </si>
  <si>
    <t>Tablillas para pisos, deckings y durmientes de jardín, madera aserrada, madera rolliza, carbón</t>
  </si>
  <si>
    <t>E&amp;J Matthei Maderas del Perú S.A  / Miembros:</t>
  </si>
  <si>
    <t>Tablas de madera aserrada, pisos, madera para parquet, tablillas, madera cepillada y moldurada, vigas, puertas y marcos de puertas, tablones, ventanas y marcos de ventanas,  durmientes sin impregnar, escaleras, revestimientos de pared, molduras, elementos de construcciòn para casa, madera para construcciones marinas, decking - madera para jardines, madera para otros muebles de jardinería</t>
  </si>
  <si>
    <t>1) E &amp; J Matthei Maderas del Perú S.A. (Planta Industrial)</t>
  </si>
  <si>
    <t>2) Agroindustrial Puerto Maldonado SAC (APM) - C</t>
  </si>
  <si>
    <t>Puerto Maldonado</t>
  </si>
  <si>
    <t>3) E &amp; J Matthei Maderas del Perú S.A. (Secado de madera)</t>
  </si>
  <si>
    <t>Olmos Carbón S.A.C. / Otros miembros:</t>
  </si>
  <si>
    <t>San Martín de Porres</t>
  </si>
  <si>
    <t>Carbón de leña</t>
  </si>
  <si>
    <t>Derivados del Carbón EIRL</t>
  </si>
  <si>
    <t>Molinos de Carbón EIRL</t>
  </si>
  <si>
    <t>MADERACRE Madera S.A.C.</t>
  </si>
  <si>
    <t>Decking y durmientes de jardín, tablillas para pisos, madera aserrada</t>
  </si>
  <si>
    <t>AMAZ HOME S.A.C.</t>
  </si>
  <si>
    <t>Miraflores</t>
  </si>
  <si>
    <t>Tablas de madera maciza, pisos de tablones, pisos de parquet, madera dimensionada terminada, tarimas y traviesas de jardín</t>
  </si>
  <si>
    <t>Comercializadora Napa Trading SAC</t>
  </si>
  <si>
    <t>Maderera Tumi S.A.C.</t>
  </si>
  <si>
    <t>Santiago de Surco</t>
  </si>
  <si>
    <t>Tableros de madera maciza, madera en bruto para pisos de parquet, madera dimensionada terminada, decking y durmientes de jardín</t>
  </si>
  <si>
    <t>Comercial Maderera Andina SR Ltda.</t>
  </si>
  <si>
    <t>Tablas de madera maciza, paletas y tarimas, vigas, tablero de fibra orientada (OSB), tablas, strawboard, madera con juntas de dedos, tablero de fibras de alta densidad (HDF), tableros de madera maciza, tableros de fibra de densidad media (MDF), embalaje de madera maciza</t>
  </si>
  <si>
    <t>Fuente: FSC International y reportes por empresa. En: https://info.fsc.org/certificate.php#result
12 de diciembre, 2018</t>
  </si>
  <si>
    <t>31 de diciembre de 2020</t>
  </si>
  <si>
    <t>APURIMAC</t>
  </si>
  <si>
    <t>AREQUIPA</t>
  </si>
  <si>
    <t>AYACUCHO</t>
  </si>
  <si>
    <t>CAJAMARCA</t>
  </si>
  <si>
    <t>CUSCO</t>
  </si>
  <si>
    <t>ICA</t>
  </si>
  <si>
    <t>JUNIN</t>
  </si>
  <si>
    <t>LAMBAYEQUE</t>
  </si>
  <si>
    <t>LIMA</t>
  </si>
  <si>
    <t>LORETO</t>
  </si>
  <si>
    <t>MADRE DE DIOS</t>
  </si>
  <si>
    <t>PASCO</t>
  </si>
  <si>
    <t>PUNO</t>
  </si>
  <si>
    <t>SAN MARTIN</t>
  </si>
  <si>
    <t>UCAYALI</t>
  </si>
  <si>
    <t>PORCENTAJE DE CENTROS DE TRANSFORMACION OTORGADOS, AÑO 2020</t>
  </si>
  <si>
    <t>Numero de transferencias</t>
  </si>
  <si>
    <t>HUANUCO</t>
  </si>
  <si>
    <t>TOTAL</t>
  </si>
  <si>
    <t>PRODUCTOS FORESTALES</t>
  </si>
  <si>
    <t>CARBON VEGETAL (KG)</t>
  </si>
  <si>
    <t>CARBON VEGETAL (M3)</t>
  </si>
  <si>
    <t>MADERA ASERRADA (M3)</t>
  </si>
  <si>
    <t>MADERA ROLLIZA (M3)</t>
  </si>
  <si>
    <t>TOLA (KG)</t>
  </si>
  <si>
    <t>Tipo de producto forestal</t>
  </si>
  <si>
    <t>maderable</t>
  </si>
  <si>
    <t>no maderable</t>
  </si>
  <si>
    <t>otro</t>
  </si>
  <si>
    <t>AMAZONAS</t>
  </si>
  <si>
    <t>ANCASH</t>
  </si>
  <si>
    <t>CALLAO</t>
  </si>
  <si>
    <t>HUANCAVELICA</t>
  </si>
  <si>
    <t>PIURA</t>
  </si>
  <si>
    <t>TACNA</t>
  </si>
  <si>
    <t>CARBON VEGETAL</t>
  </si>
  <si>
    <t>MADERA ASERRADA</t>
  </si>
  <si>
    <t>MADERA ROLLIZA</t>
  </si>
  <si>
    <t>KG</t>
  </si>
  <si>
    <t>M3</t>
  </si>
  <si>
    <t>NOMBRE CIENTIIFICO</t>
  </si>
  <si>
    <t>NOMBRE COMUN</t>
  </si>
  <si>
    <t>LEÑA</t>
  </si>
  <si>
    <t>ACACIA MACRACANTHA</t>
  </si>
  <si>
    <t>ESPINO</t>
  </si>
  <si>
    <t>ALBISIA DISTACHIA</t>
  </si>
  <si>
    <t>ALBISIA</t>
  </si>
  <si>
    <t>ALBIZIA NIOPOIDES</t>
  </si>
  <si>
    <t>PASHACO</t>
  </si>
  <si>
    <t>ALBIZIA SP.</t>
  </si>
  <si>
    <t>ALBIZIA</t>
  </si>
  <si>
    <t>ANIBA GUIANENSIS AUBL</t>
  </si>
  <si>
    <t>MOENA</t>
  </si>
  <si>
    <t>ANIBA PANURENSIS</t>
  </si>
  <si>
    <t>ANIBA PUCHURY-MINOR</t>
  </si>
  <si>
    <t>MOENA AMARILLA</t>
  </si>
  <si>
    <t>ANIBA SP.</t>
  </si>
  <si>
    <t>ANTHODISCUS PERUANUS</t>
  </si>
  <si>
    <t>CHAMISA</t>
  </si>
  <si>
    <t>APULEIA LEIOCARPA</t>
  </si>
  <si>
    <t>Ana caspi</t>
  </si>
  <si>
    <t>ASPIDOSPERMA PARVIFOLIUM</t>
  </si>
  <si>
    <t>QUILLOBORDON</t>
  </si>
  <si>
    <t>ASPIDOSPERMA SCHULTESII WOODSON</t>
  </si>
  <si>
    <t>LECHE CASPI</t>
  </si>
  <si>
    <t>ASPIDOSPERMA VARGASII</t>
  </si>
  <si>
    <t>BEILSCHMIEDIA TILARANENSIS SACH.NISHIDA</t>
  </si>
  <si>
    <t>NISHIDA</t>
  </si>
  <si>
    <t>BERTHOLLETIA EXCELSA</t>
  </si>
  <si>
    <t>CASTAÑA</t>
  </si>
  <si>
    <t>BROSIMUM ALICASTRUM</t>
  </si>
  <si>
    <t>CONGONA</t>
  </si>
  <si>
    <t>BROSIMUM RUBESCENS</t>
  </si>
  <si>
    <t>PALISANGRE</t>
  </si>
  <si>
    <t>BROSIMUM UTILE</t>
  </si>
  <si>
    <t>PANGUANA</t>
  </si>
  <si>
    <t>BURSERA GRAVEOLENS</t>
  </si>
  <si>
    <t>PALO SANTO</t>
  </si>
  <si>
    <t>CADRELA SP.</t>
  </si>
  <si>
    <t>CEDRO HUASCA</t>
  </si>
  <si>
    <t>CALOPHYLLUM BRASILIENSE</t>
  </si>
  <si>
    <t>ALFARO</t>
  </si>
  <si>
    <t>LAGARTO CASPI</t>
  </si>
  <si>
    <t>CALYCOPHYLLUM SPRUCEANUM</t>
  </si>
  <si>
    <t>CAPIRONA</t>
  </si>
  <si>
    <t>CAPPARIS ANGULATA</t>
  </si>
  <si>
    <t>ZAPOTE</t>
  </si>
  <si>
    <t>CARINIANA DECANDRA</t>
  </si>
  <si>
    <t>PAPELILLO</t>
  </si>
  <si>
    <t>CARINIANA DOMESTICATA</t>
  </si>
  <si>
    <t>MISA</t>
  </si>
  <si>
    <t>CARINIANA ESTRELLENSIS</t>
  </si>
  <si>
    <t>CACHIMBO</t>
  </si>
  <si>
    <t>CARYOCAR COCCINEUM PILGER</t>
  </si>
  <si>
    <t>ALMENDRO</t>
  </si>
  <si>
    <t>CARYOCAR GLABRUM</t>
  </si>
  <si>
    <t>CECROPIA OBTUSIFOLIA</t>
  </si>
  <si>
    <t>CECROPIA</t>
  </si>
  <si>
    <t>CECROPIA SP.</t>
  </si>
  <si>
    <t>CETICO</t>
  </si>
  <si>
    <t>YUNGOL</t>
  </si>
  <si>
    <t xml:space="preserve">CEDRELA ANGUSTIFOLIA </t>
  </si>
  <si>
    <t>CEDRO</t>
  </si>
  <si>
    <t>CEDRO LILA</t>
  </si>
  <si>
    <t>CEDRELA FISSILIS</t>
  </si>
  <si>
    <t>CEDRELA MONTANA</t>
  </si>
  <si>
    <t>CEDRO DE ALTURA</t>
  </si>
  <si>
    <t>CEDRO VIRGEN</t>
  </si>
  <si>
    <t>CEDRELA ODORATA</t>
  </si>
  <si>
    <t>CEDRELA SP.</t>
  </si>
  <si>
    <t>CEDRELINGA CATENIFORMIS</t>
  </si>
  <si>
    <t>AGUANO</t>
  </si>
  <si>
    <t>TORNILLO</t>
  </si>
  <si>
    <t>CEIBA PENTANDRA</t>
  </si>
  <si>
    <t>LUPUNA</t>
  </si>
  <si>
    <t>CEIBA SAMAUMA</t>
  </si>
  <si>
    <t>HUIMBA</t>
  </si>
  <si>
    <t>HUIMBA COLORADO</t>
  </si>
  <si>
    <t>CEIBA SP.</t>
  </si>
  <si>
    <t>CHORISIA INTEGRIFOLIA ULBR</t>
  </si>
  <si>
    <t>CLARISIA RACEMOSA</t>
  </si>
  <si>
    <t>MASHONASTE</t>
  </si>
  <si>
    <t>TULPAY</t>
  </si>
  <si>
    <t>CLARISIA SP.</t>
  </si>
  <si>
    <t>MASHONANTE</t>
  </si>
  <si>
    <t>COLICODENDRUM SCABRIDUM</t>
  </si>
  <si>
    <t>COLUBRINA GLANDULOSA</t>
  </si>
  <si>
    <t>SHAINA</t>
  </si>
  <si>
    <t>COPAIFERA PAUPERA</t>
  </si>
  <si>
    <t>COPAIBA</t>
  </si>
  <si>
    <t>COPAIFERA RETICULATA</t>
  </si>
  <si>
    <t>COPAIFERA SP.</t>
  </si>
  <si>
    <t>COPAIFERA SP. Y CARINIANA ESTRELLENSIS.</t>
  </si>
  <si>
    <t>COPAIBA Y CACHIMBO</t>
  </si>
  <si>
    <t>CORDIA ALLIODORA</t>
  </si>
  <si>
    <t>LAUREL</t>
  </si>
  <si>
    <t>CORDIA SP.</t>
  </si>
  <si>
    <t>COURATARI GUIANENSIS</t>
  </si>
  <si>
    <t>DIOSPYROS GUIANENSIS</t>
  </si>
  <si>
    <t>MOENA NEGRA</t>
  </si>
  <si>
    <t>DIPTERYX MICRANTHA HARMS</t>
  </si>
  <si>
    <t>SHIHUAHUACO</t>
  </si>
  <si>
    <t>DIPTERYX ODORATA</t>
  </si>
  <si>
    <t>DIPTERYX SP.</t>
  </si>
  <si>
    <t>ALGARROBO</t>
  </si>
  <si>
    <t>ENDLICHERIA GRICEOSERICERIA</t>
  </si>
  <si>
    <t>ENDLICHERIA WILLIAMSII</t>
  </si>
  <si>
    <t>ISMA MOENA</t>
  </si>
  <si>
    <t>ERYTHROXYLUM CATUABA</t>
  </si>
  <si>
    <t>CATUABA</t>
  </si>
  <si>
    <t>ESCHWEILERA JURUENSIS</t>
  </si>
  <si>
    <t>MACHIMANGO</t>
  </si>
  <si>
    <t>ESCHWEILERA SP.</t>
  </si>
  <si>
    <t>MISA CASTAÑA</t>
  </si>
  <si>
    <t>FICUS INSIPIDA</t>
  </si>
  <si>
    <t>HIGERON</t>
  </si>
  <si>
    <t>OJE</t>
  </si>
  <si>
    <t>FICUS SP.</t>
  </si>
  <si>
    <t>MATAPALO</t>
  </si>
  <si>
    <t>GUAREA MACROPHYLLA</t>
  </si>
  <si>
    <t>REQUIA</t>
  </si>
  <si>
    <t>GUAREA SP.</t>
  </si>
  <si>
    <t>CEDRILLO</t>
  </si>
  <si>
    <t>PANGASINA</t>
  </si>
  <si>
    <t>GUATIERIA ELATA</t>
  </si>
  <si>
    <t>CARAHUASCA</t>
  </si>
  <si>
    <t>GUAZUMA CRINITA</t>
  </si>
  <si>
    <t>BOLAINA</t>
  </si>
  <si>
    <t>HEYRONYMA ALCHOMEOIDES</t>
  </si>
  <si>
    <t>MANZANO</t>
  </si>
  <si>
    <t>HUBERODENDRON SP.</t>
  </si>
  <si>
    <t>ACHIHUA</t>
  </si>
  <si>
    <t>HURA CREPITANS</t>
  </si>
  <si>
    <t>CATAHUA</t>
  </si>
  <si>
    <t>CATAHUA AMARILLA</t>
  </si>
  <si>
    <t>HYMENOLOBIUM PULCHEMIMUM</t>
  </si>
  <si>
    <t>PASHACO HUAYRURO</t>
  </si>
  <si>
    <t>INGA FEULLEI</t>
  </si>
  <si>
    <t>PACAE</t>
  </si>
  <si>
    <t>INGA OCREANA</t>
  </si>
  <si>
    <t>INGA SP.</t>
  </si>
  <si>
    <t>PACAPACE</t>
  </si>
  <si>
    <t>JUGLANS NEOTROPICA</t>
  </si>
  <si>
    <t>NOGAL</t>
  </si>
  <si>
    <t>NOGAL NEGRO</t>
  </si>
  <si>
    <t>MANILKARA BIDENTATA</t>
  </si>
  <si>
    <t>QUINILLA</t>
  </si>
  <si>
    <t>MANILKARA INUNDATA</t>
  </si>
  <si>
    <t>MATISIA CORDATA</t>
  </si>
  <si>
    <t>Zapotillo</t>
  </si>
  <si>
    <t>MAZILAURUS ITAUBA</t>
  </si>
  <si>
    <t>ITAUBA</t>
  </si>
  <si>
    <t>MICRANDA SPRUCEANA</t>
  </si>
  <si>
    <t>HIGUERILLA</t>
  </si>
  <si>
    <t>MORUS AIBA</t>
  </si>
  <si>
    <t>CHAMELICO</t>
  </si>
  <si>
    <t>MYROXYLON BALSAMUM</t>
  </si>
  <si>
    <t>ESTORAQUE</t>
  </si>
  <si>
    <t>NECTANDRA SP.</t>
  </si>
  <si>
    <t>PALO COL</t>
  </si>
  <si>
    <t>ROBLE</t>
  </si>
  <si>
    <t>ROBLE CORRIENTE</t>
  </si>
  <si>
    <t>OCOTEA ABOVATA</t>
  </si>
  <si>
    <t>SACHAPALTA</t>
  </si>
  <si>
    <t>OCOTEA ACIPHYLLA</t>
  </si>
  <si>
    <t>ALCANFOR</t>
  </si>
  <si>
    <t>OCOTEA BOFO</t>
  </si>
  <si>
    <t>MOENA ROSADA</t>
  </si>
  <si>
    <t>OCOTEA COSTULATA</t>
  </si>
  <si>
    <t>MOENA ALCANFOR</t>
  </si>
  <si>
    <t>OCOTEA SP.</t>
  </si>
  <si>
    <t xml:space="preserve">MOENA </t>
  </si>
  <si>
    <t>ORMOSIA COCCINEA</t>
  </si>
  <si>
    <t>HUAYRURO</t>
  </si>
  <si>
    <t>ORMOSIA MACROCALYX</t>
  </si>
  <si>
    <t>ORMOSIA SP.</t>
  </si>
  <si>
    <t>ORMOSIA SUNKEI</t>
  </si>
  <si>
    <t>OTOBA PARVIFOLIA</t>
  </si>
  <si>
    <t>AGUANILLO</t>
  </si>
  <si>
    <t>PARKIA PENDULATA</t>
  </si>
  <si>
    <t>PARKIA SP.</t>
  </si>
  <si>
    <t>TARUN TARUN</t>
  </si>
  <si>
    <t>PLEUROTHYRIUM CUNEIFOLIUM</t>
  </si>
  <si>
    <t>PODOCARPUS SP.</t>
  </si>
  <si>
    <t>DIABLO FUERTE</t>
  </si>
  <si>
    <t>ROMERILLO</t>
  </si>
  <si>
    <t>POULSENIA ARMATA</t>
  </si>
  <si>
    <t>CUMALA</t>
  </si>
  <si>
    <t>LANCHAN</t>
  </si>
  <si>
    <t>YANCHAMA</t>
  </si>
  <si>
    <t>POUTERA PROCERA</t>
  </si>
  <si>
    <t>QUINILLA BLANCA</t>
  </si>
  <si>
    <t>POUTERIA CAIMITO</t>
  </si>
  <si>
    <t>CAIMITILLO</t>
  </si>
  <si>
    <t>POUTERIA RETICULATA (ENGL.) EYMA</t>
  </si>
  <si>
    <t>QUINA QUINA</t>
  </si>
  <si>
    <t>POUTERIA SP.</t>
  </si>
  <si>
    <t>POUTERIA TORTA</t>
  </si>
  <si>
    <t>PROPTIUM SP.</t>
  </si>
  <si>
    <t>COPAL</t>
  </si>
  <si>
    <t>PROSOPIS PALLIDA</t>
  </si>
  <si>
    <t>PROSOPIS SP.</t>
  </si>
  <si>
    <t>HUARANGO</t>
  </si>
  <si>
    <t>PROSOPIS SP/ACACIA MACRACANTHA</t>
  </si>
  <si>
    <t>HUARANGO/ESPINO</t>
  </si>
  <si>
    <t>PROTIUM CARAÑA</t>
  </si>
  <si>
    <t>CARAÑA</t>
  </si>
  <si>
    <t>PROTIUM GRANDIFOLIUM</t>
  </si>
  <si>
    <t>PRUMNOPITYS HARAMSIANA</t>
  </si>
  <si>
    <t>ROMERILLO HEMBRA</t>
  </si>
  <si>
    <t>PRUNUS SP.</t>
  </si>
  <si>
    <t>PALO ASERRIN</t>
  </si>
  <si>
    <t>PSEUDOXANDRA WILLIAMSII</t>
  </si>
  <si>
    <t>Espintana</t>
  </si>
  <si>
    <t>QUALEA SP.</t>
  </si>
  <si>
    <t>Chontaquiro</t>
  </si>
  <si>
    <t>QUELEA PARAENSIS</t>
  </si>
  <si>
    <t>CAMUNGO MOENA</t>
  </si>
  <si>
    <t>RETROPHYLLUM ROSPIGLIOSII</t>
  </si>
  <si>
    <t>ROMERILLO BLANCO</t>
  </si>
  <si>
    <t>SALIX SP.</t>
  </si>
  <si>
    <t>SAUCE</t>
  </si>
  <si>
    <t>SCHIZOLOBIUM AMAZONICA</t>
  </si>
  <si>
    <t>SCHIZOLOBIUM AMAZONICUM</t>
  </si>
  <si>
    <t>PINO CHUNCHO</t>
  </si>
  <si>
    <t>QUILLOSISA</t>
  </si>
  <si>
    <t>SCHIZOLOBIUM SP.</t>
  </si>
  <si>
    <t>SCHIZOLUBIUM AMAZONICA</t>
  </si>
  <si>
    <t>SICKINGA TINCTORIA</t>
  </si>
  <si>
    <t>GUACAMAYO CASPI</t>
  </si>
  <si>
    <t>SIMAROUBA AMARA</t>
  </si>
  <si>
    <t>MARUPA</t>
  </si>
  <si>
    <t>SIMIRA SP.</t>
  </si>
  <si>
    <t>GUACAMAYO</t>
  </si>
  <si>
    <t>SLOANEA GUIANENSIS</t>
  </si>
  <si>
    <t>HUANGANA CASHO</t>
  </si>
  <si>
    <t>SLOANEA LATIFOLIA</t>
  </si>
  <si>
    <t>TIÑAQUIRO</t>
  </si>
  <si>
    <t>TABEBUIA CHRYSANTHA</t>
  </si>
  <si>
    <t>GUAYACÁN</t>
  </si>
  <si>
    <t>TACHIGALI SP</t>
  </si>
  <si>
    <t>Guabilla</t>
  </si>
  <si>
    <t>TERMINALIA AMAZONIA</t>
  </si>
  <si>
    <t>YACUSHAPANA</t>
  </si>
  <si>
    <t>TERMINALIA OBLONGA</t>
  </si>
  <si>
    <t>VACHELLIA MACRACANTHA</t>
  </si>
  <si>
    <t>FAIQUE</t>
  </si>
  <si>
    <t xml:space="preserve">VARIAS ESPECIES </t>
  </si>
  <si>
    <t>VARIAS ESPECIES</t>
  </si>
  <si>
    <t>VIROLA ALBIDIFLORA</t>
  </si>
  <si>
    <t>VIROLA CALOPHYLLA</t>
  </si>
  <si>
    <t xml:space="preserve">CUMALA </t>
  </si>
  <si>
    <t>VIROLA FLEXUOSA</t>
  </si>
  <si>
    <t>VIROLA PAVONIS</t>
  </si>
  <si>
    <t>VIROLA PERUVIANA (A. DC.) WARB</t>
  </si>
  <si>
    <t>VIROLA SEBIFERA</t>
  </si>
  <si>
    <t>VIROLA SP.</t>
  </si>
  <si>
    <t>VOCHISIA SP.</t>
  </si>
  <si>
    <t>Paunin</t>
  </si>
  <si>
    <t>VOCHYSIA DESNSIFLORA</t>
  </si>
  <si>
    <t>VOUACAPOUA AMERICANA</t>
  </si>
  <si>
    <t>HUACAPU</t>
  </si>
  <si>
    <t>ZANTHOXYLUM SP</t>
  </si>
  <si>
    <t>HUALAJA</t>
  </si>
  <si>
    <t>(en blanco)</t>
  </si>
  <si>
    <t>SCHIZOLUBIUM SP.</t>
  </si>
  <si>
    <t>FLASO PINO</t>
  </si>
  <si>
    <t>SCHIZOLOBIUM EXCELSUN</t>
  </si>
  <si>
    <t>SI</t>
  </si>
  <si>
    <t>Chupica</t>
  </si>
  <si>
    <t>CONGONILLA</t>
  </si>
  <si>
    <t>Palo blanco</t>
  </si>
  <si>
    <t>PALO CIRUELO</t>
  </si>
  <si>
    <t>PALO LECHE</t>
  </si>
  <si>
    <t>PALO VERDE</t>
  </si>
  <si>
    <t>PALOTO</t>
  </si>
  <si>
    <t>POMAROS</t>
  </si>
  <si>
    <t>ROBLE BLANCO</t>
  </si>
  <si>
    <t>ROBLE COLORADO</t>
  </si>
  <si>
    <t>S/N</t>
  </si>
  <si>
    <t>URIAMBA</t>
  </si>
  <si>
    <t>USHUNQUIRO</t>
  </si>
  <si>
    <t>CINNAMOMUM TRIPLINERVE</t>
  </si>
  <si>
    <t>CANELA MOENA</t>
  </si>
  <si>
    <t>ÓRGANO SANCIONADOR</t>
  </si>
  <si>
    <t>NÚMERO DE INFRACTORES REGISTRADOS</t>
  </si>
  <si>
    <t>ARFFS</t>
  </si>
  <si>
    <t>OSINFOR</t>
  </si>
  <si>
    <t>SERFOR</t>
  </si>
  <si>
    <t>SERNANP</t>
  </si>
  <si>
    <t>Tipo de concesiones</t>
  </si>
  <si>
    <t>Ecoturismo</t>
  </si>
  <si>
    <t>Fines maderables</t>
  </si>
  <si>
    <t>Productos forestales diferentes a la madera</t>
  </si>
  <si>
    <t>Superficie (ha)</t>
  </si>
  <si>
    <t>Fuente: GORES y Administraciones Técnicas Forestales y de Fauna Silvestre</t>
  </si>
  <si>
    <t>Cuadro 2: Concesiones forestales otorgadas por departamento al 2020</t>
  </si>
  <si>
    <t>Concesiones Otorgadas</t>
  </si>
  <si>
    <t>Superficie (Ha)</t>
  </si>
  <si>
    <t>LA LIBERTAD</t>
  </si>
  <si>
    <t>TUMBES</t>
  </si>
  <si>
    <t>Cuadro 3. Concesiones forestales vigentes al 2020</t>
  </si>
  <si>
    <t>CONCESIONES VIGENTES AL 2020</t>
  </si>
  <si>
    <t>SUPERFICIE (Ha)</t>
  </si>
  <si>
    <t>Cuadro 4. Concesiones, permisos y autorizaciones forestales otorgados en el 2020</t>
  </si>
  <si>
    <t>Concesiones</t>
  </si>
  <si>
    <t xml:space="preserve">Permisos CC.NN.  </t>
  </si>
  <si>
    <t>Permisos predios privados</t>
  </si>
  <si>
    <t>Permisos CC.CC.</t>
  </si>
  <si>
    <t>Autorizaciones</t>
  </si>
  <si>
    <t xml:space="preserve">Partida arancelaria </t>
  </si>
  <si>
    <t>Descripcion de partida</t>
  </si>
  <si>
    <t>Valor FOB ($)</t>
  </si>
  <si>
    <t>Leña, madera en plaquitas, aserrín, briquetas; aserrin.</t>
  </si>
  <si>
    <t>Distinta de la de coníferas</t>
  </si>
  <si>
    <t>Los demás</t>
  </si>
  <si>
    <t>Madera en bruto, incluso descortezada, descarburada o escuadrada</t>
  </si>
  <si>
    <t>Las demás</t>
  </si>
  <si>
    <t>Madera aserrada o desbastada longitudinalmente, cortada o desenrollada</t>
  </si>
  <si>
    <t>Virola, imbuia y balsa</t>
  </si>
  <si>
    <t>De ipé (cañahuate, ébano verde, lapacho, polvillo, roble morado, tahuari negro, tajibo) (tabebuia spp.)</t>
  </si>
  <si>
    <t>Hojas para chapado; cortadas o desenrolladas, incluso cepilladas</t>
  </si>
  <si>
    <t>Madera incluidas tablillas y frisos para parques,perfilada longitudinalmente.</t>
  </si>
  <si>
    <t>De bambú</t>
  </si>
  <si>
    <t>Tablillas y frisos para parqués, sin ensamblar</t>
  </si>
  <si>
    <t>Madera moldurada</t>
  </si>
  <si>
    <t>Tableros</t>
  </si>
  <si>
    <t>Tableros de partículas</t>
  </si>
  <si>
    <t>De espesor inferior o igual a 5 mm</t>
  </si>
  <si>
    <t>De espesor superior a 9 mm</t>
  </si>
  <si>
    <t>De densidad superior a 0,5 g/cm³ pero inferior o igual a 0,8 g/cm³</t>
  </si>
  <si>
    <t>Madera contrachapada (Triplay) chapada y madera estratificada similar</t>
  </si>
  <si>
    <t>Que tengan, por lo menos, una hoja externa de maderas tropicales</t>
  </si>
  <si>
    <t>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tilo (tilia spp.), arce (hacer spp.), roble (quercus spp.), plátano (platanus spp.), álamo (populus spp.), algarrobo negro (robinia spp.), árbol de tulipán (liriodendron spp.) o nogal (juglans spp.)</t>
  </si>
  <si>
    <t>Las demás, que contengan por lo menos, una hoja externa de madera distinta de la de coníferas, no mencionadas en la subpartida 4412.33</t>
  </si>
  <si>
    <t>Las demás, con las dos hojas externas de madera de coníferas</t>
  </si>
  <si>
    <t>Tableros denominados blockboard, laminboard y battenboard</t>
  </si>
  <si>
    <t>Madera densificada en bloques, tablas, tiras o perfiles.</t>
  </si>
  <si>
    <t>Madera manufacturada</t>
  </si>
  <si>
    <t>Marcos de madera para cuadros, fotografías, espejos u objetos similares.</t>
  </si>
  <si>
    <t>Cajones, cajas, jaulas, tambores y envases similares; carretes para cables</t>
  </si>
  <si>
    <t>Paletas, paletas caja y demás plataformas para carga; collarines para paletas</t>
  </si>
  <si>
    <t>Barriles, cubas, tinas y demás manufacturas de tonelería y sus partes, de madera, incluidas las duelas.</t>
  </si>
  <si>
    <t>Herramientas</t>
  </si>
  <si>
    <t>Ventanas, puertas vidriera, y sus marcos y contramarcos</t>
  </si>
  <si>
    <t>Puertas y sus marcos, contramarcos y umbrales</t>
  </si>
  <si>
    <t>Encofrados para hormigón</t>
  </si>
  <si>
    <t>Postes y vigas</t>
  </si>
  <si>
    <t>Tablas para pan, tablas para cortar y artículos similares</t>
  </si>
  <si>
    <t>Palillos</t>
  </si>
  <si>
    <t>Estatuillas y demás objetos de adorno, de madera</t>
  </si>
  <si>
    <t>Perchas para prendas de vestir</t>
  </si>
  <si>
    <t>Palitos y cucharitas planas del tipo de los utilizados para dulces y helados</t>
  </si>
  <si>
    <t>Canillas, carretes, bobinas para la hilatura o el tejido y para hilo de coser, y artículos similares, de madera torneada</t>
  </si>
  <si>
    <t>Mondadientes</t>
  </si>
  <si>
    <t>Pasta química de madera a la sosa (soda) o al sulfato, excepto la pasta para disolver.</t>
  </si>
  <si>
    <t>De coníferas</t>
  </si>
  <si>
    <t>Papel o cartón para reciclar (desperdicios y desechos).</t>
  </si>
  <si>
    <t>Los démas papeles o cartones obtenidos principalmente a partir de pasta química blanqueada sin colorear en la masa</t>
  </si>
  <si>
    <t>Papel o cartón obtenido principalmente a partir de pasta mecánica (por ejemplo: diarios, periódicos e impresos similares)</t>
  </si>
  <si>
    <t>Los demás, incluidos los desperdicios y desechos sin clasificar</t>
  </si>
  <si>
    <t>Papel y cartón; manufacturas de pasta de celulosa, de papel o cartón</t>
  </si>
  <si>
    <t>Papel prensa en bobinas (rollos) o en hojas.</t>
  </si>
  <si>
    <t>Papel y cartón hechos a mano (hoja a hoja)</t>
  </si>
  <si>
    <t>Otros papeles de seguridad</t>
  </si>
  <si>
    <t>Papel de fibras obtenidas por procedimiento químicomecánico inferior o igual al 10% en peso del contenido total de fibras, de peso superior o igual a 225 g/m2, en tiras de anchura superior a 15 cm, o en hojas cuadradas o rectangulares con un lado superior a 36 cm y el otro superior a 15 cm, sin plegar</t>
  </si>
  <si>
    <t>Guata de celulosa y napa de fibras de celulosa</t>
  </si>
  <si>
    <t>Crudos</t>
  </si>
  <si>
    <t>Crudo</t>
  </si>
  <si>
    <t>Para la fabricación de lijas</t>
  </si>
  <si>
    <t>De peso inferior o igual a 150 g/m2</t>
  </si>
  <si>
    <t>De pasta obtenida por procedimiento químicomecánico y peso superior o igual a 225 g/m2</t>
  </si>
  <si>
    <t>Papel sulfito para envolver</t>
  </si>
  <si>
    <t>Elaborados con 100 % en peso de fibra de algodón o de abacá, sin encolado y exento de compuestos minerales</t>
  </si>
  <si>
    <t>Absorbentes, de los tipos utilizados para la fabricación de laminados plásticos decorativos</t>
  </si>
  <si>
    <t>Papel resistente a las grasas (greaseproof)</t>
  </si>
  <si>
    <t>Papel vegetal (papel calco)</t>
  </si>
  <si>
    <t>Papel cristal y demás papeles calandrados transparentes o traslúcidos</t>
  </si>
  <si>
    <t>Papel y cartón corrugados, incluso perforados</t>
  </si>
  <si>
    <t>Papel autocopia</t>
  </si>
  <si>
    <t>De peso inferior o igual a 60 g/m2</t>
  </si>
  <si>
    <t>De peso superior a 150 g/m2</t>
  </si>
  <si>
    <t>Papel estucado o cuché ligero (liviano) (l.w.c.)</t>
  </si>
  <si>
    <t>Multicapas</t>
  </si>
  <si>
    <t>En bobinas (rollos), de anchura superior a 15 cm o en hojas en las que un lado sea superior a 36 cm y el otro sea superior a 15 cm, sin plegar</t>
  </si>
  <si>
    <t>En tiras o bobinas (rollos) de anchura superior a 15 cm; o en hojas cuadradas o rectangulares con un lado superior a 36 cm y el otro superior a 15 cm, sin plegar</t>
  </si>
  <si>
    <t>Con lámina intermedia de aluminio, de los tipos utilizados para envasar productos en la industria alimentaria, incluso impresos</t>
  </si>
  <si>
    <t>Papeles filtro</t>
  </si>
  <si>
    <t>Bloques y placas, filtrantes, de pasta de papel.</t>
  </si>
  <si>
    <t>Papel para decorar y revestimientos similares de paredes, constituidos por papel recubierto o revestido, en la cara vista, con una capa de plástico graneada, gofrada, coloreada, impresa con motivos o decorada de otro modo</t>
  </si>
  <si>
    <t>Sobres</t>
  </si>
  <si>
    <t>Sobres carta, tarjetas postales sin ilustrar y tarjetas para correspondencia</t>
  </si>
  <si>
    <t>Cajas, bolsas y presentaciones similares de papel o cartón, con un surtido de artículos de correspondencia</t>
  </si>
  <si>
    <t>Papel higiénico</t>
  </si>
  <si>
    <t>Pañuelos, toallitas de desmaquillar y toallas</t>
  </si>
  <si>
    <t>Manteles y servilletas</t>
  </si>
  <si>
    <t>Cajas de papel o cartón corrugado</t>
  </si>
  <si>
    <t>Cajas y cartonajes, plegables, de papel o cartón, sin corrugar</t>
  </si>
  <si>
    <t>Multipliegos</t>
  </si>
  <si>
    <t>Los demás sacos (bolsas); bolsitas y cucuruchos</t>
  </si>
  <si>
    <t>Los demás envases, incluidas las fundas para discos</t>
  </si>
  <si>
    <t>Cartonajes de oficina, tienda o similares</t>
  </si>
  <si>
    <t>Impresas</t>
  </si>
  <si>
    <t>De los tipos utilizados para el bobinado de hilados textiles</t>
  </si>
  <si>
    <t>Papel diagrama para aparatos registradores, en bobinas (rollos), hojas o discos</t>
  </si>
  <si>
    <t>Artículos moldeados o prensados, de pasta de papel</t>
  </si>
  <si>
    <t>Juntas o empaquetaduras</t>
  </si>
  <si>
    <t>Patrones, modelos y plantillas</t>
  </si>
  <si>
    <t>Papel y cartón kraft, de gramaje superior a 150 g/m2 pero inferior a 225 g/m2, crudos, absorbentes, del tipo de los utilizados para la fabricación de laminados plásticos decorativos, en tiras o bobinas de anchura superior a 15 cm pero inferior o igual a 36 cm</t>
  </si>
  <si>
    <t>Muebles de madera</t>
  </si>
  <si>
    <t>Con relleno</t>
  </si>
  <si>
    <t>Muebles de madera de los tipos utilizados en oficinas</t>
  </si>
  <si>
    <t>Muebles de madera de los tipos utilizados en cocinas</t>
  </si>
  <si>
    <t>Muebles de madera de los tipos utilizados en dormitorios</t>
  </si>
  <si>
    <t>Los demás muebles de madera</t>
  </si>
  <si>
    <t>De madera</t>
  </si>
  <si>
    <t>Fuente: Superintendencia Nacional de Administración Tributarias - SUNAT</t>
  </si>
  <si>
    <t>Valor CIF ($)</t>
  </si>
  <si>
    <t>Leña;madera en plaquitas,aserrín, briquetas; aserrin.</t>
  </si>
  <si>
    <t>4401210000</t>
  </si>
  <si>
    <t>4401220000</t>
  </si>
  <si>
    <t>4401310000</t>
  </si>
  <si>
    <t>Pellets de madera</t>
  </si>
  <si>
    <t>4401390000</t>
  </si>
  <si>
    <t>4401400000</t>
  </si>
  <si>
    <t>Aserrin, desperdicios y desechos de madera, sin aglomerar</t>
  </si>
  <si>
    <t>Carbón vegetal, incluso aglomerado.</t>
  </si>
  <si>
    <t>4402100000</t>
  </si>
  <si>
    <t>4402900000</t>
  </si>
  <si>
    <t>4403110000</t>
  </si>
  <si>
    <t>4403120000</t>
  </si>
  <si>
    <t>4403210000</t>
  </si>
  <si>
    <t>De pino (pinus spp.), cuya mayor dimensión de la sección transversal es igual o superior a 15 cm</t>
  </si>
  <si>
    <t>4403220000</t>
  </si>
  <si>
    <t>Las demás, de pino (pinus spp.)</t>
  </si>
  <si>
    <t>4403990000</t>
  </si>
  <si>
    <t>Flejes de madera; rodrigones hendidos; estacas y estaquillas de madera</t>
  </si>
  <si>
    <t>4404200000</t>
  </si>
  <si>
    <t>4406120000</t>
  </si>
  <si>
    <t>Distintas de la de coníferas</t>
  </si>
  <si>
    <t>4406920000</t>
  </si>
  <si>
    <t>Lana de madera; harina de madera.</t>
  </si>
  <si>
    <t>4405000000</t>
  </si>
  <si>
    <t>4407111000</t>
  </si>
  <si>
    <t>Tablillas para fabricación de lápices</t>
  </si>
  <si>
    <t>4407119000</t>
  </si>
  <si>
    <t>4407120000</t>
  </si>
  <si>
    <t>De abeto (abies spp.) y de pícea (picea spp.)</t>
  </si>
  <si>
    <t>4407199000</t>
  </si>
  <si>
    <t>4407299000</t>
  </si>
  <si>
    <t>4407910000</t>
  </si>
  <si>
    <t>De encina, roble, alcornoque y demás belloteros (quercus spp.)</t>
  </si>
  <si>
    <t>4407990000</t>
  </si>
  <si>
    <t>4408101000</t>
  </si>
  <si>
    <t>4408109000</t>
  </si>
  <si>
    <t>4408399000</t>
  </si>
  <si>
    <t>4408900000</t>
  </si>
  <si>
    <t>4409102000</t>
  </si>
  <si>
    <t>4409109000</t>
  </si>
  <si>
    <t>4409210000</t>
  </si>
  <si>
    <t>4409221020</t>
  </si>
  <si>
    <t>4409221090</t>
  </si>
  <si>
    <t>4409229090</t>
  </si>
  <si>
    <t>4409292000</t>
  </si>
  <si>
    <t>4409299000</t>
  </si>
  <si>
    <t/>
  </si>
  <si>
    <t>4410110000</t>
  </si>
  <si>
    <t>4410120000</t>
  </si>
  <si>
    <t>Tableros llamados oriented strand board (osb)</t>
  </si>
  <si>
    <t>4410190000</t>
  </si>
  <si>
    <t>4410900000</t>
  </si>
  <si>
    <t>4411120000</t>
  </si>
  <si>
    <t>4411130000</t>
  </si>
  <si>
    <t>De espesor superior a 5 mm pero inferior o igual a 9 mm</t>
  </si>
  <si>
    <t>4411140000</t>
  </si>
  <si>
    <t>4411920000</t>
  </si>
  <si>
    <t>De densidad superior a 0,8 g/cm³</t>
  </si>
  <si>
    <t>4411930000</t>
  </si>
  <si>
    <t>4411940000</t>
  </si>
  <si>
    <t>De densidad inferior o igual a 0,5 g/cm³</t>
  </si>
  <si>
    <t>4412100000</t>
  </si>
  <si>
    <t>4412310000</t>
  </si>
  <si>
    <t>4412330000</t>
  </si>
  <si>
    <t>4412340000</t>
  </si>
  <si>
    <t>4412390000</t>
  </si>
  <si>
    <t>4412940000</t>
  </si>
  <si>
    <t>4412990000</t>
  </si>
  <si>
    <t>4413000000</t>
  </si>
  <si>
    <t>4414000000</t>
  </si>
  <si>
    <t>4415100000</t>
  </si>
  <si>
    <t>4415200000</t>
  </si>
  <si>
    <t>4416000000</t>
  </si>
  <si>
    <t>4417001000</t>
  </si>
  <si>
    <t>4417009000</t>
  </si>
  <si>
    <t>4418100000</t>
  </si>
  <si>
    <t>4418200000</t>
  </si>
  <si>
    <t>4418400000</t>
  </si>
  <si>
    <t>4418600000</t>
  </si>
  <si>
    <t>4418730000</t>
  </si>
  <si>
    <t>De bambú o que tengan al menos la capa superior de bambú</t>
  </si>
  <si>
    <t>4418740000</t>
  </si>
  <si>
    <t>Los demás, para suelos en mosaico</t>
  </si>
  <si>
    <t>4418750000</t>
  </si>
  <si>
    <t>Los demás, multicapas</t>
  </si>
  <si>
    <t>4418790000</t>
  </si>
  <si>
    <t>4418919000</t>
  </si>
  <si>
    <t>4418991000</t>
  </si>
  <si>
    <t>Tableros celulares</t>
  </si>
  <si>
    <t>4418999000</t>
  </si>
  <si>
    <t>4419110000</t>
  </si>
  <si>
    <t>4419120000</t>
  </si>
  <si>
    <t>4419190000</t>
  </si>
  <si>
    <t>4419900000</t>
  </si>
  <si>
    <t>4420100000</t>
  </si>
  <si>
    <t>4420900000</t>
  </si>
  <si>
    <t>4421100000</t>
  </si>
  <si>
    <t>4421911000</t>
  </si>
  <si>
    <t>4421912000</t>
  </si>
  <si>
    <t>4421913000</t>
  </si>
  <si>
    <t>4421914000</t>
  </si>
  <si>
    <t>Madera preparada para fósforos</t>
  </si>
  <si>
    <t>4421919000</t>
  </si>
  <si>
    <t>4421991000</t>
  </si>
  <si>
    <t>4421992000</t>
  </si>
  <si>
    <t>4421993000</t>
  </si>
  <si>
    <t>4421994000</t>
  </si>
  <si>
    <t>4421999000</t>
  </si>
  <si>
    <t>Pasta mecánica de madera.</t>
  </si>
  <si>
    <t>4701000000</t>
  </si>
  <si>
    <t>4703110000</t>
  </si>
  <si>
    <t>4703210000</t>
  </si>
  <si>
    <t>4703290000</t>
  </si>
  <si>
    <t>Pasta química de madera al sulfito, excepto la pasta para disolver.</t>
  </si>
  <si>
    <t>4704290000</t>
  </si>
  <si>
    <t>Pasta de fibras obtenidas de papel o cartón reciclado o</t>
  </si>
  <si>
    <t>4706200000</t>
  </si>
  <si>
    <t>Pasta de fibras obtenidas de papel o cartón reciclado (desperdicios y desechos)</t>
  </si>
  <si>
    <t>4706910000</t>
  </si>
  <si>
    <t>Mecánicas</t>
  </si>
  <si>
    <t>4706920000</t>
  </si>
  <si>
    <t>Químicas</t>
  </si>
  <si>
    <t>4706930000</t>
  </si>
  <si>
    <t>Obtenidas por la combinación de procedimientos mecánico y químico</t>
  </si>
  <si>
    <t>4707100000</t>
  </si>
  <si>
    <t>Papel o cartón kraft crudo o papel o cartón corrugado</t>
  </si>
  <si>
    <t>4707200000</t>
  </si>
  <si>
    <t>4707300000</t>
  </si>
  <si>
    <t>4707900000</t>
  </si>
  <si>
    <t>4801000000</t>
  </si>
  <si>
    <t>4802100000</t>
  </si>
  <si>
    <t>4802200010</t>
  </si>
  <si>
    <t>En tiras o bobinas (rollos) de anchura superior a 15 cm, o en hojas cuadradas o rectangulares con un lado superior a 36 cm y el otro superior a 15 cm, sin plegar, excepto los de pasta obtenido por procedimiento químicomecánico</t>
  </si>
  <si>
    <t>4802200090</t>
  </si>
  <si>
    <t>4802540090</t>
  </si>
  <si>
    <t>4802551090</t>
  </si>
  <si>
    <t>4802552000</t>
  </si>
  <si>
    <t>4802559000</t>
  </si>
  <si>
    <t>4802561090</t>
  </si>
  <si>
    <t>4802562000</t>
  </si>
  <si>
    <t>4802569000</t>
  </si>
  <si>
    <t>4802571090</t>
  </si>
  <si>
    <t>4802572000</t>
  </si>
  <si>
    <t>4802579000</t>
  </si>
  <si>
    <t>4802581010</t>
  </si>
  <si>
    <t>Papel de fibras obtenidas por procedimiento químicomecánico inferior o igual al 10% en peso del contenido total de fibras, de peso superior o igual a 225 g/m2, y anchura superior a 15 cm</t>
  </si>
  <si>
    <t>4802581090</t>
  </si>
  <si>
    <t>4802589010</t>
  </si>
  <si>
    <t>4802589090</t>
  </si>
  <si>
    <t>4802611000</t>
  </si>
  <si>
    <t>De peso inferior a 40 g/m2, que cumpla con las demás especificaciones de la nota 4 de este capítulo</t>
  </si>
  <si>
    <t>4802619010</t>
  </si>
  <si>
    <t>Con un contenido total de fibras obtenidas por procedimiento mecánico superior al 10%, de anchura superior a 15 cm, excepto el papel de seguridad</t>
  </si>
  <si>
    <t>4802619020</t>
  </si>
  <si>
    <t>Papel prensa, de ancho superior a 15 cm, pero inferior o igual a 36 cm</t>
  </si>
  <si>
    <t>4802619090</t>
  </si>
  <si>
    <t>4802620090</t>
  </si>
  <si>
    <t>4802699090</t>
  </si>
  <si>
    <t>4803001000</t>
  </si>
  <si>
    <t>4803009000</t>
  </si>
  <si>
    <t>4804110000</t>
  </si>
  <si>
    <t>4804190000</t>
  </si>
  <si>
    <t>4804210000</t>
  </si>
  <si>
    <t>4804290000</t>
  </si>
  <si>
    <t>4804310090</t>
  </si>
  <si>
    <t>4804390000</t>
  </si>
  <si>
    <t>4804411000</t>
  </si>
  <si>
    <t>4804419010</t>
  </si>
  <si>
    <t>4804419090</t>
  </si>
  <si>
    <t>4804490000</t>
  </si>
  <si>
    <t>4804510020</t>
  </si>
  <si>
    <t>4804510090</t>
  </si>
  <si>
    <t>4804590000</t>
  </si>
  <si>
    <t>4805110000</t>
  </si>
  <si>
    <t>Papel semiquímico para acanalar</t>
  </si>
  <si>
    <t>4805120090</t>
  </si>
  <si>
    <t>4805190090</t>
  </si>
  <si>
    <t>4805240000</t>
  </si>
  <si>
    <t>4805250010</t>
  </si>
  <si>
    <t>4805250090</t>
  </si>
  <si>
    <t>4805300000</t>
  </si>
  <si>
    <t>4805401000</t>
  </si>
  <si>
    <t>4805409000</t>
  </si>
  <si>
    <t>4805500000</t>
  </si>
  <si>
    <t>Papel y cartón fieltro, papel y cartón lana</t>
  </si>
  <si>
    <t>4805911000</t>
  </si>
  <si>
    <t>4805912000</t>
  </si>
  <si>
    <t>Para aislamiento eléctrico</t>
  </si>
  <si>
    <t>4805913000</t>
  </si>
  <si>
    <t>Papel y cartón, multicapas (excepto los de las subpartidas 4805.12.00, 4805.19.00, 4805.24.00 o 4805.25.00)</t>
  </si>
  <si>
    <t>4805919010</t>
  </si>
  <si>
    <t>Para juntas o empaquetaduras</t>
  </si>
  <si>
    <t>4805919090</t>
  </si>
  <si>
    <t>4805921000</t>
  </si>
  <si>
    <t>4805922000</t>
  </si>
  <si>
    <t>4805929000</t>
  </si>
  <si>
    <t>4805931000</t>
  </si>
  <si>
    <t>4805932000</t>
  </si>
  <si>
    <t>4805933000</t>
  </si>
  <si>
    <t>Cartones rígidos con peso específico superior a 1</t>
  </si>
  <si>
    <t>4805939000</t>
  </si>
  <si>
    <t>4806100000</t>
  </si>
  <si>
    <t>Papel y cartón sulfurizados (pergamino vegetal)</t>
  </si>
  <si>
    <t>4806200000</t>
  </si>
  <si>
    <t>4806300000</t>
  </si>
  <si>
    <t>4806400000</t>
  </si>
  <si>
    <t>4807000000</t>
  </si>
  <si>
    <t>Papel y cartón obtenidos por pegado de hojas planas, sin estucar ni recubrir en la superficie y sin impregnar, incluso reforzados interiormente, en bobinas (rollos) o en hojas.</t>
  </si>
  <si>
    <t>4808100000</t>
  </si>
  <si>
    <t>4808400000</t>
  </si>
  <si>
    <t>Papel kraft rizado (crepé) o plisado, incluso gofrado, estampado o perforado</t>
  </si>
  <si>
    <t>4808900000</t>
  </si>
  <si>
    <t>4809200000</t>
  </si>
  <si>
    <t>4809900010</t>
  </si>
  <si>
    <t>Para clisés de mimeografo</t>
  </si>
  <si>
    <t>4809900090</t>
  </si>
  <si>
    <t>4810131100</t>
  </si>
  <si>
    <t>4810131900</t>
  </si>
  <si>
    <t>4810132000</t>
  </si>
  <si>
    <t>4810141000</t>
  </si>
  <si>
    <t>En las que un lado sea superior a 360 mm y el otro sea superior a 150 mm, sin plegar</t>
  </si>
  <si>
    <t>4810149000</t>
  </si>
  <si>
    <t>4810190000</t>
  </si>
  <si>
    <t>4810220000</t>
  </si>
  <si>
    <t>4810290000</t>
  </si>
  <si>
    <t>4810310000</t>
  </si>
  <si>
    <t>Blanqueados uniformemente en la masa y con un contenido de fibras de madera obtenidas por procedimiento químico superior al 95 % en peso del contenido total de fibra, de peso inferior o igual a 150 g/m²</t>
  </si>
  <si>
    <t>4810320000</t>
  </si>
  <si>
    <t>Blanqueados uniformemente en la masa y con un contenido de fibras de madera obtenidas por procedimiento químico superior al 95 % en peso del contenido total de fibra, de peso superior a 150 g/m²</t>
  </si>
  <si>
    <t>4810390000</t>
  </si>
  <si>
    <t>4810920000</t>
  </si>
  <si>
    <t>4810990000</t>
  </si>
  <si>
    <t>4811101010</t>
  </si>
  <si>
    <t>4811101090</t>
  </si>
  <si>
    <t>4811109000</t>
  </si>
  <si>
    <t>4811411000</t>
  </si>
  <si>
    <t>4811419000</t>
  </si>
  <si>
    <t>4811491000</t>
  </si>
  <si>
    <t>4811499000</t>
  </si>
  <si>
    <t>4811511010</t>
  </si>
  <si>
    <t>4811511090</t>
  </si>
  <si>
    <t>4811512000</t>
  </si>
  <si>
    <t>Recubierto o revestido por ambas caras, de plástico, de los tipos utilizados en la industria alimentaria, incluso impresos</t>
  </si>
  <si>
    <t>4811519000</t>
  </si>
  <si>
    <t>4811591010</t>
  </si>
  <si>
    <t>4811591090</t>
  </si>
  <si>
    <t>4811592000</t>
  </si>
  <si>
    <t>4811593000</t>
  </si>
  <si>
    <t>Papel impregnado con resinas melamínicas, incluso decorado o impreso</t>
  </si>
  <si>
    <t>4811594090</t>
  </si>
  <si>
    <t>4811595000</t>
  </si>
  <si>
    <t>4811596000</t>
  </si>
  <si>
    <t>4811599000</t>
  </si>
  <si>
    <t>4811601090</t>
  </si>
  <si>
    <t>4811609000</t>
  </si>
  <si>
    <t>4811901000</t>
  </si>
  <si>
    <t>Barnizados, con peso específico superior a 1, incluso gofrados</t>
  </si>
  <si>
    <t>4811902010</t>
  </si>
  <si>
    <t>4811902090</t>
  </si>
  <si>
    <t>4811905000</t>
  </si>
  <si>
    <t>Pautados, rayados o cuadriculados</t>
  </si>
  <si>
    <t>4811908010</t>
  </si>
  <si>
    <t>4811908090</t>
  </si>
  <si>
    <t>4811909000</t>
  </si>
  <si>
    <t>4812000000</t>
  </si>
  <si>
    <t>4813100000</t>
  </si>
  <si>
    <t>En librillos o en tubos</t>
  </si>
  <si>
    <t>4813200000</t>
  </si>
  <si>
    <t>En bobinas (rollos) de anchura inferior o igual a 5 cm</t>
  </si>
  <si>
    <t>4814200000</t>
  </si>
  <si>
    <t>4814900010</t>
  </si>
  <si>
    <t>Papel para decorar y revestimientos similares de paredes, constituidos por papel revestido en la cara vista con materia trenzable, incluso tejida en forma plana o paralelizada</t>
  </si>
  <si>
    <t>4814900090</t>
  </si>
  <si>
    <t>4816200000</t>
  </si>
  <si>
    <t>4816900000</t>
  </si>
  <si>
    <t>4817100000</t>
  </si>
  <si>
    <t>4817200000</t>
  </si>
  <si>
    <t>4817300000</t>
  </si>
  <si>
    <t>4818100000</t>
  </si>
  <si>
    <t>4818200000</t>
  </si>
  <si>
    <t>4818300000</t>
  </si>
  <si>
    <t>4818500000</t>
  </si>
  <si>
    <t>Prendas y complementos (accesorios), de vestir</t>
  </si>
  <si>
    <t>4818900000</t>
  </si>
  <si>
    <t>4819100000</t>
  </si>
  <si>
    <t>4819200000</t>
  </si>
  <si>
    <t>4819301000</t>
  </si>
  <si>
    <t>4819309000</t>
  </si>
  <si>
    <t>4819400000</t>
  </si>
  <si>
    <t>4819500000</t>
  </si>
  <si>
    <t>4819600000</t>
  </si>
  <si>
    <t>4821100000</t>
  </si>
  <si>
    <t>4821900000</t>
  </si>
  <si>
    <t>4822100000</t>
  </si>
  <si>
    <t>4822900000</t>
  </si>
  <si>
    <t>4823200010</t>
  </si>
  <si>
    <t>Sin estucar ni recubrir, en tiras o bobinas (rollos) de anchura superior a 15 cm pero inferior o igual a 36 cm</t>
  </si>
  <si>
    <t>4823200090</t>
  </si>
  <si>
    <t>4823400000</t>
  </si>
  <si>
    <t>4823690000</t>
  </si>
  <si>
    <t>4823700000</t>
  </si>
  <si>
    <t>4823902000</t>
  </si>
  <si>
    <t>Papeles para aislamiento eléctrico</t>
  </si>
  <si>
    <t>4823904000</t>
  </si>
  <si>
    <t>4823905000</t>
  </si>
  <si>
    <t>Cartones para mecanismos jacquard y similares</t>
  </si>
  <si>
    <t>4823906000</t>
  </si>
  <si>
    <t>4823909010</t>
  </si>
  <si>
    <t>4823909020</t>
  </si>
  <si>
    <t>Papel y cartón sin estucar ni recubrir, de gramaje inferior o igual a 150 g/m2, del tipo de los utilizados para la fabricación de laminados plásticos decorativos, en tiras o bobinas de anchura superior a 15 cm pero inferior o igual a 36 cm</t>
  </si>
  <si>
    <t>4823909030</t>
  </si>
  <si>
    <t>Papel y cartón sin estucar ni recubrir, del tipo de los utilizados para juntas o empaquetaduras, en tiras o bobinas de anchura superior a 15 cm pero inferior o igual a 36 cm</t>
  </si>
  <si>
    <t>4823909040</t>
  </si>
  <si>
    <t>Papel y cartón sulfurizados (pergamino vegetal), en tiras o bobinas de anchura superior a 15 cm pero inferior o igual a 36 cm</t>
  </si>
  <si>
    <t>4823909091</t>
  </si>
  <si>
    <t>Cubresuelos con soporte de papel o cartón, incluso recortados</t>
  </si>
  <si>
    <t>4823909099</t>
  </si>
  <si>
    <t>9401610000</t>
  </si>
  <si>
    <t>9401690000</t>
  </si>
  <si>
    <t>9403300000</t>
  </si>
  <si>
    <t>9403400000</t>
  </si>
  <si>
    <t>9403500000</t>
  </si>
  <si>
    <t>9403600000</t>
  </si>
  <si>
    <t>9620000020</t>
  </si>
  <si>
    <t xml:space="preserve">Las demás plantas vivas (incluidas sus raíces), esquejes </t>
  </si>
  <si>
    <t>0602101000</t>
  </si>
  <si>
    <t>Orquídeas</t>
  </si>
  <si>
    <t xml:space="preserve">Cocos, nueces del Brasil y nueces de marañón </t>
  </si>
  <si>
    <t>0801210000</t>
  </si>
  <si>
    <t>Con cáscara</t>
  </si>
  <si>
    <t>0801220000</t>
  </si>
  <si>
    <t>Sin cáscara</t>
  </si>
  <si>
    <t>0802129000</t>
  </si>
  <si>
    <t>0802310000</t>
  </si>
  <si>
    <t>0802410000</t>
  </si>
  <si>
    <t>0802420000</t>
  </si>
  <si>
    <t>0802900000</t>
  </si>
  <si>
    <t>Frutas y otros frutos, sin cocer o cocidos en agua o vapor</t>
  </si>
  <si>
    <t>0811909200</t>
  </si>
  <si>
    <t>Camu camu (myrciaria dubia)</t>
  </si>
  <si>
    <t>Semillas, frutos y esporas, para siembra.</t>
  </si>
  <si>
    <t>Semillas de árboles frutales o forestales</t>
  </si>
  <si>
    <t xml:space="preserve">Plantas, semillas y frutos de las especies utilizadas en perfumería, medicina </t>
  </si>
  <si>
    <t>Hojas de coca</t>
  </si>
  <si>
    <t>Uña de gato (uncaria tomentosa)</t>
  </si>
  <si>
    <t>Algarrobas, algas, remolacha azucarera y caña de azúcar,</t>
  </si>
  <si>
    <t>Algarrobas</t>
  </si>
  <si>
    <t>Gomas, resinas y demás jugos y extractos vegetales</t>
  </si>
  <si>
    <t>Goma arábiga</t>
  </si>
  <si>
    <t>Goma tragacanto</t>
  </si>
  <si>
    <t>Goma laca</t>
  </si>
  <si>
    <t>Materias pécticas, pectinatos y pectatos</t>
  </si>
  <si>
    <t>Mucílagos y espesativos de la algarroba o de su semilla o de las semillas de guar, incluso modificados</t>
  </si>
  <si>
    <t>Mucílagos de semilla de tara (caesalpinea spinosa)</t>
  </si>
  <si>
    <t>Tara en polvo</t>
  </si>
  <si>
    <t>Tara en polvo (caesalpinea spinosa)</t>
  </si>
  <si>
    <t>Preparaciones de hortalizas, frutas u otros frutos o demás partes de plantas</t>
  </si>
  <si>
    <t>Palmitos</t>
  </si>
  <si>
    <t>Extractos curtientes o tintóreos; taninos y sus derivados;</t>
  </si>
  <si>
    <t>Extracto de quebracho</t>
  </si>
  <si>
    <t>Tanino de quebracho</t>
  </si>
  <si>
    <t>De campeche</t>
  </si>
  <si>
    <t>De cochinilla</t>
  </si>
  <si>
    <t>Aceites esenciales y resinoides;</t>
  </si>
  <si>
    <t>De eucalipto</t>
  </si>
  <si>
    <t>Caucho y sus manufacturas</t>
  </si>
  <si>
    <t>Látex de caucho natural, incluso prevulcanizado</t>
  </si>
  <si>
    <t>Hojas ahumadas</t>
  </si>
  <si>
    <t>Cauchos técnicamente especificados (tsnr)</t>
  </si>
  <si>
    <t>Caucho granulado reaglomerado</t>
  </si>
  <si>
    <t>Balata, gutapercha, guayule, chicle y gomas naturales análogas</t>
  </si>
  <si>
    <t>Manufacturas de espartería o cestería</t>
  </si>
  <si>
    <t>Bandejas, fuentes, platos, tazas, vasos y artículos similares</t>
  </si>
  <si>
    <t>Asientos y muebles</t>
  </si>
  <si>
    <t>Valor CIF($)</t>
  </si>
  <si>
    <t>0602901000</t>
  </si>
  <si>
    <t>Orquídeas, incluidos sus esquejes enraizados</t>
  </si>
  <si>
    <t>0801320000</t>
  </si>
  <si>
    <t>Los demás frutos de cáscara frescos o secos, incluso sin cáscara o mondados.</t>
  </si>
  <si>
    <t>0802320000</t>
  </si>
  <si>
    <t>1209300000</t>
  </si>
  <si>
    <t>Semillas de plantas herbáceas utilizadas principalmente por sus flores</t>
  </si>
  <si>
    <t>1209991000</t>
  </si>
  <si>
    <t>1209999000</t>
  </si>
  <si>
    <t>1212920000</t>
  </si>
  <si>
    <t>1301200000</t>
  </si>
  <si>
    <t>1301904000</t>
  </si>
  <si>
    <t>1301909010</t>
  </si>
  <si>
    <t>1301909090</t>
  </si>
  <si>
    <t>1302191900</t>
  </si>
  <si>
    <t>1302199900</t>
  </si>
  <si>
    <t>1302200000</t>
  </si>
  <si>
    <t>1302310000</t>
  </si>
  <si>
    <t>Agaragar</t>
  </si>
  <si>
    <t>1302320000</t>
  </si>
  <si>
    <t>1302391000</t>
  </si>
  <si>
    <t>1302399000</t>
  </si>
  <si>
    <t>Materias trenzables y demás productos de origen vegetal,</t>
  </si>
  <si>
    <t>1401100000</t>
  </si>
  <si>
    <t>Bambú</t>
  </si>
  <si>
    <t>1401200000</t>
  </si>
  <si>
    <t>Roten (ratán)*</t>
  </si>
  <si>
    <t>1401900000</t>
  </si>
  <si>
    <t>2005910000</t>
  </si>
  <si>
    <t>Brotes de bambú</t>
  </si>
  <si>
    <t>2008910000</t>
  </si>
  <si>
    <t>3201100000</t>
  </si>
  <si>
    <t>3201200000</t>
  </si>
  <si>
    <t>Extracto de mimosa (acacia)</t>
  </si>
  <si>
    <t>3201902000</t>
  </si>
  <si>
    <t>3201903000</t>
  </si>
  <si>
    <t>Extractos de roble o de castaño</t>
  </si>
  <si>
    <t>3201909090</t>
  </si>
  <si>
    <t>3203001100</t>
  </si>
  <si>
    <t>3203001300</t>
  </si>
  <si>
    <t>Indigo natural</t>
  </si>
  <si>
    <t>3203001900</t>
  </si>
  <si>
    <t>3203002100</t>
  </si>
  <si>
    <t>3203002900</t>
  </si>
  <si>
    <t>3301292000</t>
  </si>
  <si>
    <t>3301299000</t>
  </si>
  <si>
    <t>4001100000</t>
  </si>
  <si>
    <t>4001210000</t>
  </si>
  <si>
    <t>4001220000</t>
  </si>
  <si>
    <t>4001292000</t>
  </si>
  <si>
    <t>4001299000</t>
  </si>
  <si>
    <t>4001300000</t>
  </si>
  <si>
    <t>4601210000</t>
  </si>
  <si>
    <t>4601220000</t>
  </si>
  <si>
    <t>De roten (ratán)*</t>
  </si>
  <si>
    <t>4601290000</t>
  </si>
  <si>
    <t>4601920000</t>
  </si>
  <si>
    <t>4601940000</t>
  </si>
  <si>
    <t>De las demás materias vegetales</t>
  </si>
  <si>
    <t>4601990000</t>
  </si>
  <si>
    <t>4602110000</t>
  </si>
  <si>
    <t>4602120000</t>
  </si>
  <si>
    <t>4602190000</t>
  </si>
  <si>
    <t>4602900000</t>
  </si>
  <si>
    <t>4823610000</t>
  </si>
  <si>
    <t>9401520000</t>
  </si>
  <si>
    <t>9401530000</t>
  </si>
  <si>
    <t>9401590000</t>
  </si>
  <si>
    <t>9403820000</t>
  </si>
  <si>
    <t>9403830000</t>
  </si>
  <si>
    <t>9403890000</t>
  </si>
  <si>
    <t>1. EXPORTACIONES</t>
  </si>
  <si>
    <t>Productos maderables</t>
  </si>
  <si>
    <t>Productos diferentes a la madera</t>
  </si>
  <si>
    <t>2. IMPORTACIONES</t>
  </si>
  <si>
    <t>Valor FOB($)</t>
  </si>
  <si>
    <t>Animales vivos</t>
  </si>
  <si>
    <t>los demás</t>
  </si>
  <si>
    <t>reptiles (incluidas las serpientes y tortugas de mar)</t>
  </si>
  <si>
    <t>aves de rapiña</t>
  </si>
  <si>
    <t>Los demás productos de origen animal no expresados ni comprendidos en otra parte</t>
  </si>
  <si>
    <t>0511991000</t>
  </si>
  <si>
    <t>cochinilla (dactylopius coccus)</t>
  </si>
  <si>
    <t>0511999090</t>
  </si>
  <si>
    <t>Cueros y pieles depilados de los demás animales y pieles de animales sin pelo</t>
  </si>
  <si>
    <t>en estado seco (crust)</t>
  </si>
  <si>
    <t>Lana y pelo fino u ordinario; hilados y tejidos de crin</t>
  </si>
  <si>
    <t>de vicuña</t>
  </si>
  <si>
    <t>Colecciones y especímenes para colecciones de zoología, botánica, mineralogía</t>
  </si>
  <si>
    <t>colecciones y especímenes para colecciones de zoología, botánica, mineralogía o anatomía o que tengan interés histórico, arqueológico, paleontológico, etnográfico o numismático.</t>
  </si>
  <si>
    <t>0106190000</t>
  </si>
  <si>
    <t>0106200000</t>
  </si>
  <si>
    <t>Reptiles (incluidas las serpientes y tortugas de mar)</t>
  </si>
  <si>
    <t>0106390000</t>
  </si>
  <si>
    <t>0106490000</t>
  </si>
  <si>
    <t>0106900000</t>
  </si>
  <si>
    <t>5112902000</t>
  </si>
  <si>
    <t>De vicuña</t>
  </si>
  <si>
    <t>9705000000</t>
  </si>
  <si>
    <t>Colecciones y especímenes para colecciones de zoología, botánica, mineralogía o anatomía o que tengan interés histórico, arqueológico, paleontológico, etnográfico o numismático.</t>
  </si>
  <si>
    <t>Nombre común</t>
  </si>
  <si>
    <t>Nº Permisos</t>
  </si>
  <si>
    <t>Especie ó Familia</t>
  </si>
  <si>
    <t>Producto</t>
  </si>
  <si>
    <t>País de destino</t>
  </si>
  <si>
    <t>Unidad</t>
  </si>
  <si>
    <t>Suma de Cantidad</t>
  </si>
  <si>
    <t>Suma de Precio FOB ($) Total referencial</t>
  </si>
  <si>
    <t>Caoba</t>
  </si>
  <si>
    <t>Swietenia macrophylla</t>
  </si>
  <si>
    <t>madera aserrada</t>
  </si>
  <si>
    <t>Republica Dominicana</t>
  </si>
  <si>
    <t>m3</t>
  </si>
  <si>
    <t>Cedro</t>
  </si>
  <si>
    <t>Cedrela montana</t>
  </si>
  <si>
    <t>México</t>
  </si>
  <si>
    <t>Cedrela odorata</t>
  </si>
  <si>
    <t>China</t>
  </si>
  <si>
    <t>Fuente: Dirección de Gestión Sostenible del Patrimonio Forestal</t>
  </si>
  <si>
    <t xml:space="preserve"> </t>
  </si>
  <si>
    <t>N° de Permisos</t>
  </si>
  <si>
    <t>Cantidad</t>
  </si>
  <si>
    <t>flores secas</t>
  </si>
  <si>
    <t>gr</t>
  </si>
  <si>
    <t>Francia</t>
  </si>
  <si>
    <t>hojas secas</t>
  </si>
  <si>
    <t>planta viva</t>
  </si>
  <si>
    <t>Unid.</t>
  </si>
  <si>
    <t>Alemania</t>
  </si>
  <si>
    <t>España</t>
  </si>
  <si>
    <t>Estados Unidos</t>
  </si>
  <si>
    <t>Guatemala</t>
  </si>
  <si>
    <t>Japón</t>
  </si>
  <si>
    <t>N° Permisos</t>
  </si>
  <si>
    <t>Cantidad (Unid)</t>
  </si>
  <si>
    <t xml:space="preserve">Valor  FOB ($) </t>
  </si>
  <si>
    <t>Cycnoches cooperi</t>
  </si>
  <si>
    <t>Cactus</t>
  </si>
  <si>
    <t>Psychopsis versteegiana</t>
  </si>
  <si>
    <t>Phragmipedium hibrido</t>
  </si>
  <si>
    <t>Helechos</t>
  </si>
  <si>
    <t>Masdevallia hibrida</t>
  </si>
  <si>
    <t>Cattleya rex</t>
  </si>
  <si>
    <t>Total:</t>
  </si>
  <si>
    <t>Phragmipedium kovachii</t>
  </si>
  <si>
    <t>Lycaste  híbrido</t>
  </si>
  <si>
    <t>Cattleya luteola</t>
  </si>
  <si>
    <t>Masdevallia decumana</t>
  </si>
  <si>
    <t xml:space="preserve">Cattleya híbrida </t>
  </si>
  <si>
    <t>Cymbidium hibrida</t>
  </si>
  <si>
    <t>Lycaste macrophylla</t>
  </si>
  <si>
    <t>Brassavola ovaliformis</t>
  </si>
  <si>
    <t>Stanhopea candida</t>
  </si>
  <si>
    <t>Cyrtopodium punctatum</t>
  </si>
  <si>
    <t>Phragmipedium  híbrida</t>
  </si>
  <si>
    <t>Masdevallia  híbrida</t>
  </si>
  <si>
    <t>Cantidad (kg)</t>
  </si>
  <si>
    <t>Canadá</t>
  </si>
  <si>
    <t>Reino Unido</t>
  </si>
  <si>
    <t>Taiwán</t>
  </si>
  <si>
    <t>Destino</t>
  </si>
  <si>
    <t xml:space="preserve"> Nº de CITES</t>
  </si>
  <si>
    <t>Tipo de permiso CITES</t>
  </si>
  <si>
    <t>N° de permisos CITES</t>
  </si>
  <si>
    <t>Hong Kong</t>
  </si>
  <si>
    <t>Exportación</t>
  </si>
  <si>
    <t>Importación</t>
  </si>
  <si>
    <t xml:space="preserve">Total: </t>
  </si>
  <si>
    <t>Fuente: Dirección de Gestión Sostenible del Patrimonio de Fauna Silvestre</t>
  </si>
  <si>
    <t>Italia</t>
  </si>
  <si>
    <t>Panamá</t>
  </si>
  <si>
    <t>Corea del Sur</t>
  </si>
  <si>
    <t>Indonesia</t>
  </si>
  <si>
    <t>Portugal</t>
  </si>
  <si>
    <t>Noruega</t>
  </si>
  <si>
    <t>Rumania</t>
  </si>
  <si>
    <t>ROLLIZA</t>
  </si>
  <si>
    <r>
      <t>(m</t>
    </r>
    <r>
      <rPr>
        <b/>
        <vertAlign val="superscript"/>
        <sz val="8"/>
        <rFont val="Arial"/>
        <family val="2"/>
      </rPr>
      <t>3</t>
    </r>
    <r>
      <rPr>
        <b/>
        <sz val="8"/>
        <rFont val="Arial"/>
        <family val="2"/>
      </rPr>
      <t>)</t>
    </r>
  </si>
  <si>
    <t>T O T A L</t>
  </si>
  <si>
    <t>p/. Información preliminar</t>
  </si>
  <si>
    <t>Fuente: GORES-Direcciones Ejecutivas de Recursos Naturales , Administraciones Técnicas Forestales y de Fauna Silvestre</t>
  </si>
  <si>
    <t>Elaboración: SERFOR-Dirección General de Información y Ordenamiento Forestal y de Fauna Silvestre-DGIOFFS-DIR</t>
  </si>
  <si>
    <t>ESPECIE</t>
  </si>
  <si>
    <t>Nombre Común</t>
  </si>
  <si>
    <t>Nombre Científico</t>
  </si>
  <si>
    <r>
      <t>(m</t>
    </r>
    <r>
      <rPr>
        <b/>
        <vertAlign val="superscript"/>
        <sz val="9"/>
        <rFont val="Arial"/>
        <family val="2"/>
      </rPr>
      <t>3</t>
    </r>
    <r>
      <rPr>
        <b/>
        <sz val="9"/>
        <rFont val="Arial"/>
        <family val="2"/>
      </rPr>
      <t>)</t>
    </r>
  </si>
  <si>
    <t>Achihua</t>
  </si>
  <si>
    <t>Jacaranda copaia</t>
  </si>
  <si>
    <t>Achiote</t>
  </si>
  <si>
    <t>Bixa orellana</t>
  </si>
  <si>
    <t>Achotillo</t>
  </si>
  <si>
    <t>Elaeagia utilis</t>
  </si>
  <si>
    <t>Aguanillo</t>
  </si>
  <si>
    <t>Otoba parvifolia</t>
  </si>
  <si>
    <t>Aguano cumala</t>
  </si>
  <si>
    <t>Aguano masha</t>
  </si>
  <si>
    <t>Huberodendron swietenioides</t>
  </si>
  <si>
    <t>Paramachaerium schunkei</t>
  </si>
  <si>
    <t>Aguano pashaco</t>
  </si>
  <si>
    <t>Macrolobium acaciifolium</t>
  </si>
  <si>
    <t>Albizia</t>
  </si>
  <si>
    <t>Albizia distachya</t>
  </si>
  <si>
    <t>Alcanfor</t>
  </si>
  <si>
    <t>Ocotea aciphylla</t>
  </si>
  <si>
    <t>Ocotea javitensis</t>
  </si>
  <si>
    <t>Alcanfor moena</t>
  </si>
  <si>
    <t>Aniba panurensis</t>
  </si>
  <si>
    <t>Ocotea costulata</t>
  </si>
  <si>
    <t>Sloanea guianensis</t>
  </si>
  <si>
    <t>Alfaro</t>
  </si>
  <si>
    <t>Calophyllum brasiliense</t>
  </si>
  <si>
    <t>Almendro</t>
  </si>
  <si>
    <t>Caryocar amygdaliforme</t>
  </si>
  <si>
    <t>Caryocar glabrum</t>
  </si>
  <si>
    <t>Caryocar tessmannii</t>
  </si>
  <si>
    <t>Hymenaea oblongifolia</t>
  </si>
  <si>
    <t>Almendro colorado</t>
  </si>
  <si>
    <t>Amasisa</t>
  </si>
  <si>
    <t>Erythrina fusca</t>
  </si>
  <si>
    <t>Apuleia leiocarpa</t>
  </si>
  <si>
    <t>Andiroba</t>
  </si>
  <si>
    <t>Carapa guianensis</t>
  </si>
  <si>
    <t>Anís moena</t>
  </si>
  <si>
    <t>Aniba muca</t>
  </si>
  <si>
    <t>Aydendron muca</t>
  </si>
  <si>
    <t>Nectandra turbacensis</t>
  </si>
  <si>
    <t>Ocotea fragrantissima</t>
  </si>
  <si>
    <t>Anonilla</t>
  </si>
  <si>
    <t>Añuje rumo</t>
  </si>
  <si>
    <t>Anaueria brasiliensis</t>
  </si>
  <si>
    <t>Aucatadijo</t>
  </si>
  <si>
    <t>Croton tessmannii</t>
  </si>
  <si>
    <t>Pouteria caimito</t>
  </si>
  <si>
    <t>Ayahuma</t>
  </si>
  <si>
    <t>Couratari guianensis</t>
  </si>
  <si>
    <t>Couropita guianensis</t>
  </si>
  <si>
    <t>Azúcar huayo</t>
  </si>
  <si>
    <t>Hymenaea courbaril</t>
  </si>
  <si>
    <t>Hymenaea spp</t>
  </si>
  <si>
    <t>Azufre</t>
  </si>
  <si>
    <t>Symphonia globulifera</t>
  </si>
  <si>
    <t>Azufre caspi</t>
  </si>
  <si>
    <t>Banderilla</t>
  </si>
  <si>
    <t>Virola calophylla</t>
  </si>
  <si>
    <t>Virola flexuosa</t>
  </si>
  <si>
    <t>Virola parviflora</t>
  </si>
  <si>
    <t>Virola pavonis</t>
  </si>
  <si>
    <t>Virola sebifera</t>
  </si>
  <si>
    <t>Bolaina</t>
  </si>
  <si>
    <t>Guazuma crinita</t>
  </si>
  <si>
    <t>Bolaina blanca</t>
  </si>
  <si>
    <t>Cachimbo</t>
  </si>
  <si>
    <t>Allantoma decandra</t>
  </si>
  <si>
    <t>Cariniana decandra</t>
  </si>
  <si>
    <t>Cariniana domestica</t>
  </si>
  <si>
    <t>Cariniana estrellensis</t>
  </si>
  <si>
    <t>Couratari macrosperma</t>
  </si>
  <si>
    <t>Cachimbo blanco</t>
  </si>
  <si>
    <t>Cachimbo colorado</t>
  </si>
  <si>
    <t>Cachimbo misa</t>
  </si>
  <si>
    <t>Cachimbo negro</t>
  </si>
  <si>
    <t>Cachimbo rojo</t>
  </si>
  <si>
    <t>Qualea paraensis</t>
  </si>
  <si>
    <t>Cafecillo huayruro</t>
  </si>
  <si>
    <t>Cafetillo</t>
  </si>
  <si>
    <t>Caimitillo</t>
  </si>
  <si>
    <t>Chrysophyllum oliviforme</t>
  </si>
  <si>
    <t>Micropholis egensis</t>
  </si>
  <si>
    <t>Pouteria procera</t>
  </si>
  <si>
    <t>Pouteria reticulata</t>
  </si>
  <si>
    <t>Caimito</t>
  </si>
  <si>
    <t>Pouteria neglecta</t>
  </si>
  <si>
    <t>Cambara</t>
  </si>
  <si>
    <t>Erisma uncinatum</t>
  </si>
  <si>
    <t>Camungo</t>
  </si>
  <si>
    <t>Camungo moena</t>
  </si>
  <si>
    <t>Aniba sp.</t>
  </si>
  <si>
    <t>Vochysia biloba</t>
  </si>
  <si>
    <t>Canela moena</t>
  </si>
  <si>
    <t>Licaria cannella</t>
  </si>
  <si>
    <t>Licaria triandra</t>
  </si>
  <si>
    <t>Capinuri</t>
  </si>
  <si>
    <t>Clarisia biflora</t>
  </si>
  <si>
    <t>Maquira coriacea</t>
  </si>
  <si>
    <t>Virola albidiflora</t>
  </si>
  <si>
    <t>Capirona</t>
  </si>
  <si>
    <t>Calycophyllum spruceanum</t>
  </si>
  <si>
    <t>Capirona decorticans</t>
  </si>
  <si>
    <t>Copaifera reticulata</t>
  </si>
  <si>
    <t>Capirona blanca</t>
  </si>
  <si>
    <t>Capuri</t>
  </si>
  <si>
    <t>Caracha moena</t>
  </si>
  <si>
    <t>Carahuasca</t>
  </si>
  <si>
    <t>Guatteria elata</t>
  </si>
  <si>
    <t>Guatterian modestadiels</t>
  </si>
  <si>
    <t>Caraña</t>
  </si>
  <si>
    <t>Trattinnickia aspera</t>
  </si>
  <si>
    <t>Caraña blanca</t>
  </si>
  <si>
    <t>Trattinnickia rhoifolia</t>
  </si>
  <si>
    <t>Carapacho</t>
  </si>
  <si>
    <t>Micrandra spruceana</t>
  </si>
  <si>
    <t>Cashapona</t>
  </si>
  <si>
    <t>Socratea exorrhiza</t>
  </si>
  <si>
    <t>Casho</t>
  </si>
  <si>
    <t>Anacardium giganteum</t>
  </si>
  <si>
    <t>Anacardium occidentale</t>
  </si>
  <si>
    <t>Casho moena</t>
  </si>
  <si>
    <t>Sextonia pubescens</t>
  </si>
  <si>
    <t>Castaña</t>
  </si>
  <si>
    <t>Bertholletia excelsa</t>
  </si>
  <si>
    <t>Catahua</t>
  </si>
  <si>
    <t>Hura crepitans</t>
  </si>
  <si>
    <t>Catahua amarilla</t>
  </si>
  <si>
    <t>Catuaba</t>
  </si>
  <si>
    <t>Couratari domestica</t>
  </si>
  <si>
    <t>Erythroxylum catuaba</t>
  </si>
  <si>
    <t>Qualea tessmannii</t>
  </si>
  <si>
    <t>Catuaba blanca</t>
  </si>
  <si>
    <t>Erismo laurifilium</t>
  </si>
  <si>
    <t>Caucho</t>
  </si>
  <si>
    <t>Hevea brasiliensis</t>
  </si>
  <si>
    <t>Caucho blanco</t>
  </si>
  <si>
    <t>Sapium marmieri</t>
  </si>
  <si>
    <t>Caucho masha, panguana</t>
  </si>
  <si>
    <t>Brosimum parinarioides</t>
  </si>
  <si>
    <t>Caupuri</t>
  </si>
  <si>
    <t>Cedrillo</t>
  </si>
  <si>
    <t>Guarea guidonia</t>
  </si>
  <si>
    <t>Guarea kunthiana</t>
  </si>
  <si>
    <t>Huertea glandulosa</t>
  </si>
  <si>
    <t>Cedrillo, requia</t>
  </si>
  <si>
    <t>Cedrela angustifolia</t>
  </si>
  <si>
    <t>Cedrela fissilis</t>
  </si>
  <si>
    <t>Cedro colombiano</t>
  </si>
  <si>
    <t>Cedro de agua</t>
  </si>
  <si>
    <t>Cedro de altura</t>
  </si>
  <si>
    <t>Cedro de bajeal</t>
  </si>
  <si>
    <t>Cedro de la india</t>
  </si>
  <si>
    <t>Acrocarpus fraxinofolious</t>
  </si>
  <si>
    <t>Cedro huasca</t>
  </si>
  <si>
    <t>Cedro lila</t>
  </si>
  <si>
    <t>Cedro macho</t>
  </si>
  <si>
    <t>Cedro masha</t>
  </si>
  <si>
    <t>Cabralea canjerana</t>
  </si>
  <si>
    <t>Cedro rosado</t>
  </si>
  <si>
    <t>Cedro virgen</t>
  </si>
  <si>
    <t>Chalanque</t>
  </si>
  <si>
    <t>Chamisa</t>
  </si>
  <si>
    <t>Anthodiscus gutierrezii</t>
  </si>
  <si>
    <t>Anthodiscus peruanus</t>
  </si>
  <si>
    <t>Buchenavia sericocarpa</t>
  </si>
  <si>
    <t>Chancaquero</t>
  </si>
  <si>
    <t>Vochysia vismiifolia</t>
  </si>
  <si>
    <t>Charapilla</t>
  </si>
  <si>
    <t>Dipteryx charapilla</t>
  </si>
  <si>
    <t>Charqui</t>
  </si>
  <si>
    <t>Anthodiscus amazonicus</t>
  </si>
  <si>
    <t>Tachigali chrysaloides</t>
  </si>
  <si>
    <t>Chilizo</t>
  </si>
  <si>
    <t>Pseudolmedia rigida</t>
  </si>
  <si>
    <t>Chillizo, sachahuasca</t>
  </si>
  <si>
    <t>Chimicua colorada</t>
  </si>
  <si>
    <t>Pseudolmedia laevis</t>
  </si>
  <si>
    <t>Chingonga</t>
  </si>
  <si>
    <t>Brosimum utile</t>
  </si>
  <si>
    <t>Diplotropis purpurea</t>
  </si>
  <si>
    <t>Hymenolobium pulcherrimum</t>
  </si>
  <si>
    <t>Zanthoxylum juniperinum</t>
  </si>
  <si>
    <t>Chontaquiro, hualaja</t>
  </si>
  <si>
    <t>Ciprés</t>
  </si>
  <si>
    <t>Podocarpus oleifolius</t>
  </si>
  <si>
    <t>Coconilla</t>
  </si>
  <si>
    <t>Solanum stramoniifolium</t>
  </si>
  <si>
    <t>Congona</t>
  </si>
  <si>
    <t>Brosimum alicastrum</t>
  </si>
  <si>
    <t>Copaiba</t>
  </si>
  <si>
    <t>Copaifera officinalis</t>
  </si>
  <si>
    <t>Copaifera paupera</t>
  </si>
  <si>
    <t>Copal</t>
  </si>
  <si>
    <t>Osteophloeum platyspermum</t>
  </si>
  <si>
    <t>Protium aracouchini</t>
  </si>
  <si>
    <t>Protium canjerana</t>
  </si>
  <si>
    <t>Protium grandifolium</t>
  </si>
  <si>
    <t>Protium nodulosum</t>
  </si>
  <si>
    <t>Protium puncticulatum</t>
  </si>
  <si>
    <t>Protium sagotianum</t>
  </si>
  <si>
    <t>Protium tenuifolium</t>
  </si>
  <si>
    <t>Tetragastri paraensis</t>
  </si>
  <si>
    <t>Coto callana</t>
  </si>
  <si>
    <t>Sloanea durissima</t>
  </si>
  <si>
    <t>Sterculia apetala</t>
  </si>
  <si>
    <t>Sterculia frondosa</t>
  </si>
  <si>
    <t>Cumala</t>
  </si>
  <si>
    <t>Iryanthera crassifolia</t>
  </si>
  <si>
    <t>Iryanthera elliptica</t>
  </si>
  <si>
    <t>Iryanthera grandis</t>
  </si>
  <si>
    <t>Iryanthera juruensis</t>
  </si>
  <si>
    <t>Iryanthera laevis</t>
  </si>
  <si>
    <t>Iryanthera paraensis</t>
  </si>
  <si>
    <t>Otoba glycycarpa</t>
  </si>
  <si>
    <t>Virola decorticans</t>
  </si>
  <si>
    <t>Virola elongata</t>
  </si>
  <si>
    <t>Virola peruviana</t>
  </si>
  <si>
    <t>Cumala aguada</t>
  </si>
  <si>
    <t>Cumala aguanillo</t>
  </si>
  <si>
    <t>Cumala amarilla</t>
  </si>
  <si>
    <t>Myristicacea sebifera</t>
  </si>
  <si>
    <t>Cumala blanca</t>
  </si>
  <si>
    <t>Virola mollissima</t>
  </si>
  <si>
    <t>Cumala caupuri</t>
  </si>
  <si>
    <t>Cumala colorada</t>
  </si>
  <si>
    <t>Compsoneura sprucei</t>
  </si>
  <si>
    <t>Cumala llorona</t>
  </si>
  <si>
    <t>Virola loretensis</t>
  </si>
  <si>
    <t>Cumala negra</t>
  </si>
  <si>
    <t>Virola multicostata</t>
  </si>
  <si>
    <t>Cumala roja</t>
  </si>
  <si>
    <t>Cumala rosada</t>
  </si>
  <si>
    <t>Diablo fuerte</t>
  </si>
  <si>
    <t>Retrophyllum rospigliosii</t>
  </si>
  <si>
    <t>Espino</t>
  </si>
  <si>
    <t>Enterolobium schomburgkii</t>
  </si>
  <si>
    <t>Estoraque</t>
  </si>
  <si>
    <t>Myroxylon balsamum</t>
  </si>
  <si>
    <t>Eucalipto</t>
  </si>
  <si>
    <t>Eucalyptus globulus</t>
  </si>
  <si>
    <t>Eucalyptus grandis</t>
  </si>
  <si>
    <t>Eucalyptus saligna</t>
  </si>
  <si>
    <t>Eucalyptus torelliana</t>
  </si>
  <si>
    <t>Faique</t>
  </si>
  <si>
    <t>Vachellia macracantha</t>
  </si>
  <si>
    <t>Favorito</t>
  </si>
  <si>
    <t>Goma</t>
  </si>
  <si>
    <t>Castilla ulei</t>
  </si>
  <si>
    <t>Goma goma</t>
  </si>
  <si>
    <t>Parkia oppositifolia</t>
  </si>
  <si>
    <t>Goma huayo</t>
  </si>
  <si>
    <t>Parkia nitida</t>
  </si>
  <si>
    <t>Goma pashaco</t>
  </si>
  <si>
    <t>Guacamayo</t>
  </si>
  <si>
    <t>Coutarea sp.</t>
  </si>
  <si>
    <t>Guacamayo caspi</t>
  </si>
  <si>
    <t>Sickingia tinctorea</t>
  </si>
  <si>
    <t>Simira rubescens</t>
  </si>
  <si>
    <t>Higuerilla</t>
  </si>
  <si>
    <t>Ceiba samauma</t>
  </si>
  <si>
    <t>Huacamayo</t>
  </si>
  <si>
    <t>Hualaja</t>
  </si>
  <si>
    <t>Zanthoxylum ekmanii</t>
  </si>
  <si>
    <t>Huamanchilca</t>
  </si>
  <si>
    <t>Gordonia fruticosa</t>
  </si>
  <si>
    <t>Huamansamana</t>
  </si>
  <si>
    <t>Huangana</t>
  </si>
  <si>
    <t>Huangana casho</t>
  </si>
  <si>
    <t>Sloanea eichleri</t>
  </si>
  <si>
    <t>Huapala</t>
  </si>
  <si>
    <t>Huarmi caspi</t>
  </si>
  <si>
    <t>Huasca colorada</t>
  </si>
  <si>
    <t xml:space="preserve">Lecythis pisonis </t>
  </si>
  <si>
    <t>Huayruro</t>
  </si>
  <si>
    <t>Brosimum guianense</t>
  </si>
  <si>
    <t>Ormosia amazonica</t>
  </si>
  <si>
    <t>Ormosia coccinea</t>
  </si>
  <si>
    <t>Ormosia macrocalyx</t>
  </si>
  <si>
    <t>Ormosia schunkei</t>
  </si>
  <si>
    <t>Huayruro colorado</t>
  </si>
  <si>
    <t>Huayruro negro</t>
  </si>
  <si>
    <t>Huayruro pashaco</t>
  </si>
  <si>
    <t>Vatairea guianensis</t>
  </si>
  <si>
    <t>Huayruro rojo</t>
  </si>
  <si>
    <t>Ormosia paraensis</t>
  </si>
  <si>
    <t>Huimba</t>
  </si>
  <si>
    <t>Ceiba lupuna</t>
  </si>
  <si>
    <t>Ceiba pentandra</t>
  </si>
  <si>
    <t>Huimba blanca</t>
  </si>
  <si>
    <t>Ceiba insignis</t>
  </si>
  <si>
    <t>Huimba,lupuna</t>
  </si>
  <si>
    <t>Inca pacae</t>
  </si>
  <si>
    <t>Ishpingo</t>
  </si>
  <si>
    <t>Amburana cearensis</t>
  </si>
  <si>
    <t>Nectandra cuspidata</t>
  </si>
  <si>
    <t>Ishpinguillo</t>
  </si>
  <si>
    <t>Ocotea jelskii</t>
  </si>
  <si>
    <t>Isigo</t>
  </si>
  <si>
    <t>Trattinickia glaziovii</t>
  </si>
  <si>
    <t>Isma moena</t>
  </si>
  <si>
    <t>Ocotea undulata</t>
  </si>
  <si>
    <t>Itauba</t>
  </si>
  <si>
    <t>Mezilaurus itauba</t>
  </si>
  <si>
    <t>Itauba moena</t>
  </si>
  <si>
    <t xml:space="preserve">Lagarto cashimbo, papelillo                       </t>
  </si>
  <si>
    <t>Lagarto caspi</t>
  </si>
  <si>
    <t>Lanchan</t>
  </si>
  <si>
    <t>Juglans neotropica</t>
  </si>
  <si>
    <t>Poulsenia armata</t>
  </si>
  <si>
    <t>Laurel</t>
  </si>
  <si>
    <t>Cordia alliodora</t>
  </si>
  <si>
    <t>Leche caspi</t>
  </si>
  <si>
    <t>Couma macrocarpa</t>
  </si>
  <si>
    <t>Leche leche</t>
  </si>
  <si>
    <t>Limoncillo</t>
  </si>
  <si>
    <t>Ximenia americana</t>
  </si>
  <si>
    <t>Loro micuna</t>
  </si>
  <si>
    <t>Brosimum potabile</t>
  </si>
  <si>
    <t>Macoubea guianensis</t>
  </si>
  <si>
    <t>Lupuna</t>
  </si>
  <si>
    <t>Chorisia integrifolia</t>
  </si>
  <si>
    <t>Pseudobombax septenatum</t>
  </si>
  <si>
    <t>Lupuna colorada</t>
  </si>
  <si>
    <t>Cavanillesia platanifolia</t>
  </si>
  <si>
    <t>Machimango</t>
  </si>
  <si>
    <t>Eschweilera coriacea</t>
  </si>
  <si>
    <t>Eschweilera grandiflora</t>
  </si>
  <si>
    <t>Eschweilera juruensis</t>
  </si>
  <si>
    <t>Machimango blanco</t>
  </si>
  <si>
    <t>Machimango colorado</t>
  </si>
  <si>
    <t>Eschweilera tessmannii</t>
  </si>
  <si>
    <t>Machín sapote</t>
  </si>
  <si>
    <t>Matisia bicolor</t>
  </si>
  <si>
    <t>Machinga</t>
  </si>
  <si>
    <t>Brosimum lactescens</t>
  </si>
  <si>
    <t>Vochysia venulosa</t>
  </si>
  <si>
    <t>Manchinga</t>
  </si>
  <si>
    <t>Manzanito</t>
  </si>
  <si>
    <t>Hesperomeles ferruginea</t>
  </si>
  <si>
    <t>Manzano</t>
  </si>
  <si>
    <t>Hieronyma alchorneoides</t>
  </si>
  <si>
    <t>Hieronyma asperifolia</t>
  </si>
  <si>
    <t>Unonopsis matewsii</t>
  </si>
  <si>
    <t>Mari mari</t>
  </si>
  <si>
    <t>Marupa</t>
  </si>
  <si>
    <t>Simarouba amara</t>
  </si>
  <si>
    <t>Marupa del bajo</t>
  </si>
  <si>
    <t>Mashonaste</t>
  </si>
  <si>
    <t>Brosimum rubescens</t>
  </si>
  <si>
    <t>Clarisia nitida</t>
  </si>
  <si>
    <t>Clarisia racemosa</t>
  </si>
  <si>
    <t>Soaresia nitida</t>
  </si>
  <si>
    <t>Matapalo</t>
  </si>
  <si>
    <t>Ficus pertusa</t>
  </si>
  <si>
    <t>Ficus trigona</t>
  </si>
  <si>
    <t>Matapalo amarillo</t>
  </si>
  <si>
    <t>Ficus sphenophylla Standl</t>
  </si>
  <si>
    <t>Matapalo blanco</t>
  </si>
  <si>
    <t>Ficus crassiuscula</t>
  </si>
  <si>
    <t>Matapalo colorado</t>
  </si>
  <si>
    <t>Ficus insipida</t>
  </si>
  <si>
    <t>Mauba</t>
  </si>
  <si>
    <t>Graffenrieda limbata</t>
  </si>
  <si>
    <t>Misa</t>
  </si>
  <si>
    <t>Misa colorada</t>
  </si>
  <si>
    <t>Esweilera timbuchensis</t>
  </si>
  <si>
    <t>Moena</t>
  </si>
  <si>
    <t>Aiouea montana</t>
  </si>
  <si>
    <t>Aniba canelilla</t>
  </si>
  <si>
    <t>Aniba guianensis</t>
  </si>
  <si>
    <t>Anibia panurensis</t>
  </si>
  <si>
    <t>Cinnamomum triplinerve</t>
  </si>
  <si>
    <t>Nectandra lineatifolia</t>
  </si>
  <si>
    <t>Nectandra longifolia</t>
  </si>
  <si>
    <t>Nectandra pulverulenta</t>
  </si>
  <si>
    <t>Nectandra reticulata</t>
  </si>
  <si>
    <t>Ocotea cuprea</t>
  </si>
  <si>
    <t>Ocotea longifolia</t>
  </si>
  <si>
    <t>Ocotea obovata</t>
  </si>
  <si>
    <t>Ocotea puberula</t>
  </si>
  <si>
    <t>Pleurothyrium parviflorum</t>
  </si>
  <si>
    <t>Moena aguada</t>
  </si>
  <si>
    <t>Moena alcanfor</t>
  </si>
  <si>
    <t>Nectandra membranacea</t>
  </si>
  <si>
    <t>Moena amarilla</t>
  </si>
  <si>
    <t>Aniba amazonica</t>
  </si>
  <si>
    <t>Aniba puchury-minor</t>
  </si>
  <si>
    <t>Ocotea oblonga</t>
  </si>
  <si>
    <t>Ocotea olivacea</t>
  </si>
  <si>
    <t>Pleurothyrium cuneifolium</t>
  </si>
  <si>
    <t>Vectalidra longifolia</t>
  </si>
  <si>
    <t>Moena blanca</t>
  </si>
  <si>
    <t>Endlicheria tsuchudyana</t>
  </si>
  <si>
    <t>Nectandra cissiflora</t>
  </si>
  <si>
    <t>Ocotea cernua</t>
  </si>
  <si>
    <t>Moena ishpingo</t>
  </si>
  <si>
    <t>Ocotea dielsiana</t>
  </si>
  <si>
    <t>Moena negra</t>
  </si>
  <si>
    <t>Aniba perutilis</t>
  </si>
  <si>
    <t>Diospyros guianensis</t>
  </si>
  <si>
    <t>Ocotea marmellensis</t>
  </si>
  <si>
    <t>Ruizterania trichanthera</t>
  </si>
  <si>
    <t>Moena palta</t>
  </si>
  <si>
    <t>Beilschmiedia pendula</t>
  </si>
  <si>
    <t>Moena rosada</t>
  </si>
  <si>
    <t>Aniba rosiodora</t>
  </si>
  <si>
    <t>Ocotea argyrophylla</t>
  </si>
  <si>
    <t>Ocotea bofo</t>
  </si>
  <si>
    <t>Moena sin olor</t>
  </si>
  <si>
    <t>Nogal</t>
  </si>
  <si>
    <t>Nogal amarillo</t>
  </si>
  <si>
    <t>Buchenavia amazonia</t>
  </si>
  <si>
    <t>Buchenavia grandis</t>
  </si>
  <si>
    <t>Lafoensia punicifolia</t>
  </si>
  <si>
    <t>Terminalia amazonia</t>
  </si>
  <si>
    <t>Terminalia viridiflora</t>
  </si>
  <si>
    <t>Nogal negro</t>
  </si>
  <si>
    <t>Nogalillo</t>
  </si>
  <si>
    <t>Cedrela dugesii</t>
  </si>
  <si>
    <t>Ochabaja</t>
  </si>
  <si>
    <t>Pterygota amazonica</t>
  </si>
  <si>
    <t>Ruizodendron ovale</t>
  </si>
  <si>
    <t>Ficus gomelleira</t>
  </si>
  <si>
    <t>Ficus schultesii</t>
  </si>
  <si>
    <t>Inga sp.</t>
  </si>
  <si>
    <t>Pacae</t>
  </si>
  <si>
    <t>Pacae colorado</t>
  </si>
  <si>
    <t>Inga sertulifera</t>
  </si>
  <si>
    <t>Pacae de monte</t>
  </si>
  <si>
    <t>Inga chartacea</t>
  </si>
  <si>
    <t>Inga thibaudiana</t>
  </si>
  <si>
    <t>Pacae rojo</t>
  </si>
  <si>
    <t>Pacae shimbillo</t>
  </si>
  <si>
    <t>Inga altissima</t>
  </si>
  <si>
    <t>Palisangre</t>
  </si>
  <si>
    <t>Dialium guianense</t>
  </si>
  <si>
    <t>Pterocarpus rohrii</t>
  </si>
  <si>
    <t>Palisangre negro</t>
  </si>
  <si>
    <t>Palo achiote</t>
  </si>
  <si>
    <t>Meliosma boliviensis</t>
  </si>
  <si>
    <t>Meliosma herbertii</t>
  </si>
  <si>
    <t>Palo ajo</t>
  </si>
  <si>
    <t>Gallesia integrifolia</t>
  </si>
  <si>
    <t>Palo aserrín</t>
  </si>
  <si>
    <t>Prunus pleiantha</t>
  </si>
  <si>
    <t>Palo azufre</t>
  </si>
  <si>
    <t>Palo bastón</t>
  </si>
  <si>
    <t>Astronium graveolens</t>
  </si>
  <si>
    <t>Astronium sp.</t>
  </si>
  <si>
    <t>Crepidospermum goudotianum</t>
  </si>
  <si>
    <t>Calatola costaricensis</t>
  </si>
  <si>
    <t xml:space="preserve">Catatola costaricensis </t>
  </si>
  <si>
    <t>Celtis schippii</t>
  </si>
  <si>
    <t>Palo caña</t>
  </si>
  <si>
    <t>Parachimarrhis breviloba</t>
  </si>
  <si>
    <t>Palo ciruelo</t>
  </si>
  <si>
    <t>Spondias mombin</t>
  </si>
  <si>
    <t>Spondias testudinis</t>
  </si>
  <si>
    <t>Palo culebra</t>
  </si>
  <si>
    <t>Sloanea multiflora</t>
  </si>
  <si>
    <t>Palo hueso</t>
  </si>
  <si>
    <t>Pentaplaris davidsmithii</t>
  </si>
  <si>
    <t>Palo leche</t>
  </si>
  <si>
    <t>Sapium glandulosum</t>
  </si>
  <si>
    <t>Palo lucma</t>
  </si>
  <si>
    <t>Palo manzano</t>
  </si>
  <si>
    <t>Palo perejil</t>
  </si>
  <si>
    <t>Vismia cayennensis</t>
  </si>
  <si>
    <t>Palo sangre</t>
  </si>
  <si>
    <t>Dussia tessmannii</t>
  </si>
  <si>
    <t>Swartzia gracilis</t>
  </si>
  <si>
    <t>Palo santo</t>
  </si>
  <si>
    <t>Bursera graveolens</t>
  </si>
  <si>
    <t>Palo verde</t>
  </si>
  <si>
    <t>Sterigmapetalum obovatum</t>
  </si>
  <si>
    <t>Vochysia braceliniae</t>
  </si>
  <si>
    <t>Palo zanahoria</t>
  </si>
  <si>
    <t>Palta moena</t>
  </si>
  <si>
    <t>Caryodaphnopsis inaequalis</t>
  </si>
  <si>
    <t>Lureceae sp.</t>
  </si>
  <si>
    <t>Persea caerulea</t>
  </si>
  <si>
    <t>Persea americana</t>
  </si>
  <si>
    <t>Panguana</t>
  </si>
  <si>
    <t>Papelillo</t>
  </si>
  <si>
    <t>Handroanthus ochraceus</t>
  </si>
  <si>
    <t>Papelillo caspi</t>
  </si>
  <si>
    <t>Parinari</t>
  </si>
  <si>
    <t>Licania macrocarpa</t>
  </si>
  <si>
    <t>Paeinari paphyphylla</t>
  </si>
  <si>
    <t>Pashaco</t>
  </si>
  <si>
    <t>Acacia loretensis</t>
  </si>
  <si>
    <t>Albizia niopoides</t>
  </si>
  <si>
    <t>Albizia subdimidiata</t>
  </si>
  <si>
    <t>Parkia igneiflora</t>
  </si>
  <si>
    <t>Parkia multijuga</t>
  </si>
  <si>
    <t>Pouteria cladantha</t>
  </si>
  <si>
    <t>Schizolobium amazonicum</t>
  </si>
  <si>
    <t>Schizolobium parahybum</t>
  </si>
  <si>
    <t>Senegalia tenuifolia</t>
  </si>
  <si>
    <t>Pashaco blanco</t>
  </si>
  <si>
    <t>Pithecellobium caribaeum</t>
  </si>
  <si>
    <t>Pashaco colorado</t>
  </si>
  <si>
    <t>Pashaco curtidor</t>
  </si>
  <si>
    <t>Pashaco huayruro</t>
  </si>
  <si>
    <t>Hymenolobium excelsum</t>
  </si>
  <si>
    <t>Pashaco rojo</t>
  </si>
  <si>
    <t>Parkia pendula</t>
  </si>
  <si>
    <t>Paujil ruro</t>
  </si>
  <si>
    <t>Peine de mono</t>
  </si>
  <si>
    <t>Apeiba membranacea</t>
  </si>
  <si>
    <t>Pino</t>
  </si>
  <si>
    <t>Pinus patula</t>
  </si>
  <si>
    <t>Pinus sp</t>
  </si>
  <si>
    <t>Pinus tecunumanii</t>
  </si>
  <si>
    <t>Pino chuncho</t>
  </si>
  <si>
    <t>Pisho</t>
  </si>
  <si>
    <t>Andira inermis</t>
  </si>
  <si>
    <t>Plano</t>
  </si>
  <si>
    <t>Endlicheria szyszylowiczii</t>
  </si>
  <si>
    <t>Pochotoraque</t>
  </si>
  <si>
    <t>Tetragastris altissima</t>
  </si>
  <si>
    <t>Pucaquiro</t>
  </si>
  <si>
    <t>Sickingia wiliansii</t>
  </si>
  <si>
    <t>Pumaquiro</t>
  </si>
  <si>
    <t>Aspidosperma cylindrocarpon</t>
  </si>
  <si>
    <t>Aspidosperma macrocarpon</t>
  </si>
  <si>
    <t>Punga</t>
  </si>
  <si>
    <t>Pachira aquatica</t>
  </si>
  <si>
    <t>Pachira insignis</t>
  </si>
  <si>
    <t>Quillobara</t>
  </si>
  <si>
    <t>Albizia sp.</t>
  </si>
  <si>
    <t>Caraipa grandifolia</t>
  </si>
  <si>
    <t>Aspidosperma parvifolium</t>
  </si>
  <si>
    <t>Aspidosperma schultesii</t>
  </si>
  <si>
    <t>Aspidosperma subincanum</t>
  </si>
  <si>
    <t>Aspidosperma vargasii</t>
  </si>
  <si>
    <t>Quillosisa</t>
  </si>
  <si>
    <t>Vochysia grandis</t>
  </si>
  <si>
    <t>Vochysia lomatophylla</t>
  </si>
  <si>
    <t>Quina quina</t>
  </si>
  <si>
    <t>Diploon cuspidatum</t>
  </si>
  <si>
    <t>Pouteria torta</t>
  </si>
  <si>
    <t>Quinilla</t>
  </si>
  <si>
    <t>Chrysophyllum prieurii</t>
  </si>
  <si>
    <t>Manilkara bidentata</t>
  </si>
  <si>
    <t>Manilkara inundata</t>
  </si>
  <si>
    <t>Quinilla blanca</t>
  </si>
  <si>
    <t>Quinilla colorada</t>
  </si>
  <si>
    <t>Remo caspi</t>
  </si>
  <si>
    <t>Aspidosperma excelsum</t>
  </si>
  <si>
    <t>Aspidosperma rigidum</t>
  </si>
  <si>
    <t>Swartzia polyphylla</t>
  </si>
  <si>
    <t>Renaco</t>
  </si>
  <si>
    <t>Ficus guianensis</t>
  </si>
  <si>
    <t>Ficus paraensis</t>
  </si>
  <si>
    <t>Requia</t>
  </si>
  <si>
    <t>Guarea glabra</t>
  </si>
  <si>
    <t>Guarea macrophylla</t>
  </si>
  <si>
    <t>Guarea multiflora</t>
  </si>
  <si>
    <t>Guarea trichiloides</t>
  </si>
  <si>
    <t>Requia blanca</t>
  </si>
  <si>
    <t>Requia de altura</t>
  </si>
  <si>
    <t>Rifari</t>
  </si>
  <si>
    <t>Miconia argyrophylla</t>
  </si>
  <si>
    <t xml:space="preserve">Miconia pilgeriana                                </t>
  </si>
  <si>
    <t>Miconia poeppigii</t>
  </si>
  <si>
    <t>Rifari blanco</t>
  </si>
  <si>
    <t>Riñón caspi</t>
  </si>
  <si>
    <t>Roble</t>
  </si>
  <si>
    <t>Nectandra acutifolia</t>
  </si>
  <si>
    <t>Roble amarillo</t>
  </si>
  <si>
    <t>Roupala montana</t>
  </si>
  <si>
    <t>Sacha caimito</t>
  </si>
  <si>
    <t>Sacha casho</t>
  </si>
  <si>
    <t>Sacha huasca colorada</t>
  </si>
  <si>
    <t>Eschweilera albiflora</t>
  </si>
  <si>
    <t>Lecythis chartacea</t>
  </si>
  <si>
    <t>Sapote</t>
  </si>
  <si>
    <t>Capparis angulata</t>
  </si>
  <si>
    <t>Capparis scabrida</t>
  </si>
  <si>
    <t>Matisia cordata</t>
  </si>
  <si>
    <t>Quararibea cordata</t>
  </si>
  <si>
    <t>Sapotillo</t>
  </si>
  <si>
    <t>Matisia ochrocalyx</t>
  </si>
  <si>
    <t>Quararibea asterolepis</t>
  </si>
  <si>
    <t>Quararibea bicolor</t>
  </si>
  <si>
    <t>Quararibea guianensis</t>
  </si>
  <si>
    <t>Quararibea muricata</t>
  </si>
  <si>
    <t>Sauce</t>
  </si>
  <si>
    <t>Salix humboldtiana</t>
  </si>
  <si>
    <t>Shihuahuaco</t>
  </si>
  <si>
    <t>Coumarouna odorata</t>
  </si>
  <si>
    <t>Dipteryx micrantha</t>
  </si>
  <si>
    <t>Dipteryx odorata</t>
  </si>
  <si>
    <t>Shimbillo</t>
  </si>
  <si>
    <t>Inga pezizifera</t>
  </si>
  <si>
    <t>Shiringa</t>
  </si>
  <si>
    <t>Hevea guianensis</t>
  </si>
  <si>
    <t>Shiringarana</t>
  </si>
  <si>
    <t>Tacho</t>
  </si>
  <si>
    <t>Buchenavia oxycarpa</t>
  </si>
  <si>
    <t>Tahuari</t>
  </si>
  <si>
    <t>Handroanthus capitatus</t>
  </si>
  <si>
    <t>Handroanthus incanus</t>
  </si>
  <si>
    <t>Handroanthus serratifolius</t>
  </si>
  <si>
    <t>Tabebuia capitata</t>
  </si>
  <si>
    <t>Tabebuia incana</t>
  </si>
  <si>
    <t>Tabebuia serratifolia</t>
  </si>
  <si>
    <t>Tamamuri</t>
  </si>
  <si>
    <t>Tangarana</t>
  </si>
  <si>
    <t>Chigali schultesiana</t>
  </si>
  <si>
    <t>Sclerolobium melinomi</t>
  </si>
  <si>
    <t>Tachigali poeppigiana</t>
  </si>
  <si>
    <t>Tachigali schultesiana</t>
  </si>
  <si>
    <t>Tachigali sp.</t>
  </si>
  <si>
    <t>Triplaris americana</t>
  </si>
  <si>
    <t>Triplaris boliviana</t>
  </si>
  <si>
    <t>Triplaris peruviana</t>
  </si>
  <si>
    <t>Topa</t>
  </si>
  <si>
    <t>Ochroma pyramidale</t>
  </si>
  <si>
    <t>Tornillo</t>
  </si>
  <si>
    <t>Cedrelinga cateniformis</t>
  </si>
  <si>
    <t>Tulpay</t>
  </si>
  <si>
    <t>Ubilla</t>
  </si>
  <si>
    <t>Pourouma minor</t>
  </si>
  <si>
    <t>Ubos</t>
  </si>
  <si>
    <t>Ulcumano</t>
  </si>
  <si>
    <t>Utucuro</t>
  </si>
  <si>
    <t>Septotheca tessmannii</t>
  </si>
  <si>
    <t>Pourouma bicolor</t>
  </si>
  <si>
    <t>Pourouma cecropiaefolia</t>
  </si>
  <si>
    <t>Vilco</t>
  </si>
  <si>
    <t>Violeta</t>
  </si>
  <si>
    <t>Peltagyne altisima</t>
  </si>
  <si>
    <t>Terminalia oblonga</t>
  </si>
  <si>
    <t>Yacushapana</t>
  </si>
  <si>
    <t>Yacushapana negra</t>
  </si>
  <si>
    <t xml:space="preserve">Yacushapana, nogalillo                            </t>
  </si>
  <si>
    <t>Yanchama</t>
  </si>
  <si>
    <t>Sorocea guilleminiana</t>
  </si>
  <si>
    <t>Yutubanco</t>
  </si>
  <si>
    <t>Colicodendron scabridum</t>
  </si>
  <si>
    <t>Elaboración: Servicio Nacional Forestal y de Fauna Silvestre-DGIOFFS-DIR</t>
  </si>
  <si>
    <t>Huberodendrum sp</t>
  </si>
  <si>
    <t>Aguano</t>
  </si>
  <si>
    <t xml:space="preserve">Paramacherium ormosoide </t>
  </si>
  <si>
    <t>Albizia corbonaria</t>
  </si>
  <si>
    <t>Albizia julibrissin</t>
  </si>
  <si>
    <t>Alkocaspi</t>
  </si>
  <si>
    <t>Almendrillo</t>
  </si>
  <si>
    <t>Apuleia mollaris</t>
  </si>
  <si>
    <t>Atoc cedro</t>
  </si>
  <si>
    <t>Croton matourensis</t>
  </si>
  <si>
    <t>Azucar huayo</t>
  </si>
  <si>
    <t>Cacoay</t>
  </si>
  <si>
    <t>Gutteria hyposericea</t>
  </si>
  <si>
    <t>Protium carana</t>
  </si>
  <si>
    <t>Trattinnickia peruviana</t>
  </si>
  <si>
    <t>Carentoqui</t>
  </si>
  <si>
    <t>Casha moena</t>
  </si>
  <si>
    <t>Cashimbo</t>
  </si>
  <si>
    <t>Garea quidoria</t>
  </si>
  <si>
    <t>Cedro blanco</t>
  </si>
  <si>
    <t>Acrocarpus fraxinifolius</t>
  </si>
  <si>
    <t>Ceiba</t>
  </si>
  <si>
    <t>Chacaquero</t>
  </si>
  <si>
    <t>Tachigali setifera</t>
  </si>
  <si>
    <t>Chimicua</t>
  </si>
  <si>
    <t>Batocarpus orinocensis</t>
  </si>
  <si>
    <t>Pseudalmedia laevis</t>
  </si>
  <si>
    <t>Chirimoya</t>
  </si>
  <si>
    <t>Annona cherimola</t>
  </si>
  <si>
    <t>Chucchumbo, cocobolo</t>
  </si>
  <si>
    <t>Schinopsis peruviana</t>
  </si>
  <si>
    <t>Chunqui</t>
  </si>
  <si>
    <t xml:space="preserve">Cupressus sempervirens </t>
  </si>
  <si>
    <t>Ciruelo</t>
  </si>
  <si>
    <t>Copaiba blanca</t>
  </si>
  <si>
    <t xml:space="preserve">Protium crassifollium                             </t>
  </si>
  <si>
    <t>Protium fimbriatum</t>
  </si>
  <si>
    <t>Copal colorado</t>
  </si>
  <si>
    <t>Cumaceba</t>
  </si>
  <si>
    <t>Swartzia arborescens</t>
  </si>
  <si>
    <t>Ryanthera crassifolia</t>
  </si>
  <si>
    <t>Virola surinamensis</t>
  </si>
  <si>
    <t>Cumala caspi</t>
  </si>
  <si>
    <t>Osteophloeum sulcatum</t>
  </si>
  <si>
    <t>Cumalillo</t>
  </si>
  <si>
    <t>Cushante</t>
  </si>
  <si>
    <t>Podocarpus glomeratus</t>
  </si>
  <si>
    <t>Guatteria citriodora</t>
  </si>
  <si>
    <t>Guatteria modesta</t>
  </si>
  <si>
    <t>Eucalyptus saginata</t>
  </si>
  <si>
    <t>Eucalyptus urograndis</t>
  </si>
  <si>
    <t>Eucalipto limón</t>
  </si>
  <si>
    <t>Corymbia citriodora</t>
  </si>
  <si>
    <t>Falso pino</t>
  </si>
  <si>
    <t>Guariuba</t>
  </si>
  <si>
    <t>Ficus casipiensis</t>
  </si>
  <si>
    <t>Ablania guianensis</t>
  </si>
  <si>
    <t>Huayra caspi, coto callana</t>
  </si>
  <si>
    <t>Huayruro amarillo</t>
  </si>
  <si>
    <t xml:space="preserve">Swatzia jorori </t>
  </si>
  <si>
    <t>Huimba colorada</t>
  </si>
  <si>
    <t>Capium marmieri</t>
  </si>
  <si>
    <t>Lechero</t>
  </si>
  <si>
    <t>Myrsine pellucida</t>
  </si>
  <si>
    <t>Llanchama</t>
  </si>
  <si>
    <t>Hyeronima laxa</t>
  </si>
  <si>
    <t>Lucma</t>
  </si>
  <si>
    <t>Chorisia insignis</t>
  </si>
  <si>
    <t>Machimango cachimbo</t>
  </si>
  <si>
    <t>Machin sapote</t>
  </si>
  <si>
    <t>Ficus cuatrecasana</t>
  </si>
  <si>
    <t>Ficus coerulescens</t>
  </si>
  <si>
    <t>Ficus peruviana</t>
  </si>
  <si>
    <t xml:space="preserve">Misa, cachimbo                                    </t>
  </si>
  <si>
    <t>Misa, machimango blanco, machimango</t>
  </si>
  <si>
    <t>Nectandra discolor</t>
  </si>
  <si>
    <t>Aniba megaphylla</t>
  </si>
  <si>
    <t>Aniba roseadora</t>
  </si>
  <si>
    <t>Ocotea calophyllum</t>
  </si>
  <si>
    <t>Ocotea ucayalensis</t>
  </si>
  <si>
    <t xml:space="preserve">Oropel </t>
  </si>
  <si>
    <t>Erythrina velutina</t>
  </si>
  <si>
    <t>Paca pacae</t>
  </si>
  <si>
    <t>Inga acreana</t>
  </si>
  <si>
    <t>Prunus detrita</t>
  </si>
  <si>
    <t>Prunus littlei</t>
  </si>
  <si>
    <t>Prunus subcorymbosa</t>
  </si>
  <si>
    <t>Alseis peruviana</t>
  </si>
  <si>
    <t>Aguaticarpa curviflora</t>
  </si>
  <si>
    <t>Panopsis mucronata</t>
  </si>
  <si>
    <t>Palo huasca</t>
  </si>
  <si>
    <t>Caltia schippi</t>
  </si>
  <si>
    <t>Chrysophyllum amazonicum</t>
  </si>
  <si>
    <t>Palo pajarito</t>
  </si>
  <si>
    <t>Miconia barbeyana</t>
  </si>
  <si>
    <t>Palo peruano</t>
  </si>
  <si>
    <t>Palo vacho</t>
  </si>
  <si>
    <t>Tapirira guianensis</t>
  </si>
  <si>
    <t>Beilschmiedia costaricensis</t>
  </si>
  <si>
    <t>Beilschmiedia latifolia</t>
  </si>
  <si>
    <t>Papelillo colorado</t>
  </si>
  <si>
    <t>Paujil ruro blanco</t>
  </si>
  <si>
    <t>Pinus oocarpa</t>
  </si>
  <si>
    <t>Lonchocarpus nicou</t>
  </si>
  <si>
    <t>Piro caspi blanco</t>
  </si>
  <si>
    <t>Pisonai</t>
  </si>
  <si>
    <t>Eritrina edulis</t>
  </si>
  <si>
    <t>Qualea trichantera</t>
  </si>
  <si>
    <t>Vochysia densiflora</t>
  </si>
  <si>
    <t xml:space="preserve">Alchornea glandulosa                              </t>
  </si>
  <si>
    <t>Roble colorado</t>
  </si>
  <si>
    <t>Romerillo rojo</t>
  </si>
  <si>
    <t>Prumnopitys harmsiana</t>
  </si>
  <si>
    <t>Eschweilera itayensis</t>
  </si>
  <si>
    <t>Beilschmedia latifolia</t>
  </si>
  <si>
    <t>Sacsa</t>
  </si>
  <si>
    <t>Sangresangre</t>
  </si>
  <si>
    <t>Matisia racemosa</t>
  </si>
  <si>
    <t>Coumarouna micrantha</t>
  </si>
  <si>
    <t>Sumbayllo</t>
  </si>
  <si>
    <t>Tabebuia monticola</t>
  </si>
  <si>
    <t>Tahuari amarillo</t>
  </si>
  <si>
    <t>Tahuari blanco</t>
  </si>
  <si>
    <t>Tiñaquiro</t>
  </si>
  <si>
    <t>Sloanea latifolia</t>
  </si>
  <si>
    <t>Toche</t>
  </si>
  <si>
    <t>Myrsine oligophylla</t>
  </si>
  <si>
    <t>Ochroma lagopus</t>
  </si>
  <si>
    <t>Tornillo rosado</t>
  </si>
  <si>
    <t>Tullo tullo</t>
  </si>
  <si>
    <t>Nageia Rospigliosi</t>
  </si>
  <si>
    <t>Varios</t>
  </si>
  <si>
    <t>Varias</t>
  </si>
  <si>
    <t>Matayba guianensis</t>
  </si>
  <si>
    <t>Matayba oligandra</t>
  </si>
  <si>
    <t>Trichilia quadrijuga</t>
  </si>
  <si>
    <t>Yanay</t>
  </si>
  <si>
    <t>Nectandra furcata</t>
  </si>
  <si>
    <t>Zancudo caspi</t>
  </si>
  <si>
    <t>Alchornea triplinervis</t>
  </si>
  <si>
    <t>Zarzafraz</t>
  </si>
  <si>
    <t>Otras</t>
  </si>
  <si>
    <t>Pamguana</t>
  </si>
  <si>
    <t>GRÁFICO N° 10 N° 10</t>
  </si>
  <si>
    <t>Casuarina</t>
  </si>
  <si>
    <t>Casuarina cunnimghamiana</t>
  </si>
  <si>
    <t>Casuarina sp</t>
  </si>
  <si>
    <t>Huarango</t>
  </si>
  <si>
    <t>Acacia macracantha</t>
  </si>
  <si>
    <t>Molle</t>
  </si>
  <si>
    <t>Schinus molle</t>
  </si>
  <si>
    <t>Olivo</t>
  </si>
  <si>
    <t>Olea europaea</t>
  </si>
  <si>
    <t>Palta</t>
  </si>
  <si>
    <t>Tamarix</t>
  </si>
  <si>
    <t>Tamarix sp</t>
  </si>
  <si>
    <t>Sp</t>
  </si>
  <si>
    <t>Mandarino</t>
  </si>
  <si>
    <t>Citrus reticulata</t>
  </si>
  <si>
    <t>Naranjo</t>
  </si>
  <si>
    <t>Citrus sinensis</t>
  </si>
  <si>
    <t>Algarrobo</t>
  </si>
  <si>
    <t>Prosopis pallida</t>
  </si>
  <si>
    <t>Frutales</t>
  </si>
  <si>
    <t xml:space="preserve">Salix sp </t>
  </si>
  <si>
    <t>Tamarindo</t>
  </si>
  <si>
    <t>Tamarindus Indica</t>
  </si>
  <si>
    <t>m3 de carbón *500 = kg carbón</t>
  </si>
  <si>
    <t>%</t>
  </si>
  <si>
    <t>Callao</t>
  </si>
  <si>
    <t>Tumbes</t>
  </si>
  <si>
    <t>Tara en vaina</t>
  </si>
  <si>
    <t>Caesalpinea spinosa</t>
  </si>
  <si>
    <t>kg</t>
  </si>
  <si>
    <t>Carrizo</t>
  </si>
  <si>
    <t>Arundo donax</t>
  </si>
  <si>
    <t>Caesalpinia spinosa (Feuillée ex Molina) Kuntze</t>
  </si>
  <si>
    <t>Anguarate</t>
  </si>
  <si>
    <t>Mentzelia cordifolia</t>
  </si>
  <si>
    <t>Cunuja</t>
  </si>
  <si>
    <t>Diplostephium cinereum</t>
  </si>
  <si>
    <t>San Pedro</t>
  </si>
  <si>
    <t>Trichocereus pachanoi</t>
  </si>
  <si>
    <t>Tola</t>
  </si>
  <si>
    <t>Lepidophyllum quadrangulare</t>
  </si>
  <si>
    <t>Parastrephia lepidophylla</t>
  </si>
  <si>
    <t>Caesalpinia spinosa</t>
  </si>
  <si>
    <t>Barbasco (Raíz Triturada/chipiado)</t>
  </si>
  <si>
    <t>Molle (semilla)</t>
  </si>
  <si>
    <t>Hercampuri</t>
  </si>
  <si>
    <t>Gentianella alborosea</t>
  </si>
  <si>
    <t>Guadua angustifolia</t>
  </si>
  <si>
    <t>Huancavelíca</t>
  </si>
  <si>
    <t>Anís</t>
  </si>
  <si>
    <t>Pinpinelaonisun</t>
  </si>
  <si>
    <t>Tagetes pusilla</t>
  </si>
  <si>
    <t>Calaguala</t>
  </si>
  <si>
    <t>Campy loneuronam</t>
  </si>
  <si>
    <t>Canchalagua</t>
  </si>
  <si>
    <t>Schkuhria pinnata</t>
  </si>
  <si>
    <t>Cola de caballo</t>
  </si>
  <si>
    <t>Equisetum giganteum</t>
  </si>
  <si>
    <t>Equisetum sp.</t>
  </si>
  <si>
    <t>Culén</t>
  </si>
  <si>
    <t>Psoralea glandulosa</t>
  </si>
  <si>
    <t>Cuti cuti</t>
  </si>
  <si>
    <t>Notholaena nivea</t>
  </si>
  <si>
    <t>Diente de león</t>
  </si>
  <si>
    <t>Taraxacum officinale</t>
  </si>
  <si>
    <t>Flor de arena</t>
  </si>
  <si>
    <t>Tiquilia paronychioides</t>
  </si>
  <si>
    <t>Hierba santa</t>
  </si>
  <si>
    <t>Cestrum hediomdinum</t>
  </si>
  <si>
    <t>Huamanpinta</t>
  </si>
  <si>
    <t>Chuquiraga rotum</t>
  </si>
  <si>
    <t>Chuquiraga spinos</t>
  </si>
  <si>
    <t>Huanarpo</t>
  </si>
  <si>
    <t>Jatropa sp</t>
  </si>
  <si>
    <t>Manayupa</t>
  </si>
  <si>
    <t>Desmodium molliculum</t>
  </si>
  <si>
    <t>Pesmodium mollicula</t>
  </si>
  <si>
    <t>Marco</t>
  </si>
  <si>
    <t>Ambrosia peruvian</t>
  </si>
  <si>
    <t>Matico</t>
  </si>
  <si>
    <t>Piper sp</t>
  </si>
  <si>
    <t>Menta</t>
  </si>
  <si>
    <t>Mentha piperita</t>
  </si>
  <si>
    <t>Muña</t>
  </si>
  <si>
    <t>Minthostachys setosa</t>
  </si>
  <si>
    <t>Ortiga</t>
  </si>
  <si>
    <t>Ortica urens</t>
  </si>
  <si>
    <t>Urtica urens</t>
  </si>
  <si>
    <t>Pasuchaca</t>
  </si>
  <si>
    <t>Gentianella alba</t>
  </si>
  <si>
    <t>Geranium ayavacense</t>
  </si>
  <si>
    <t>Yeramium ayaven</t>
  </si>
  <si>
    <t>Pimpinela</t>
  </si>
  <si>
    <t>Sanguisorba minor</t>
  </si>
  <si>
    <t>Pulmonaria</t>
  </si>
  <si>
    <t>Pulmonaria affinis</t>
  </si>
  <si>
    <t>Purun rosa</t>
  </si>
  <si>
    <t>Bejaria aestuams</t>
  </si>
  <si>
    <t>Ratania</t>
  </si>
  <si>
    <t>Krameria lappacea</t>
  </si>
  <si>
    <t>Romero</t>
  </si>
  <si>
    <t>Salvia rosmanirus</t>
  </si>
  <si>
    <t>Tomillo</t>
  </si>
  <si>
    <t>Thymus Vulgaris</t>
  </si>
  <si>
    <t>Tres esquinas</t>
  </si>
  <si>
    <t>Baccharis sagitt</t>
  </si>
  <si>
    <t>Valeriana</t>
  </si>
  <si>
    <t>Valeriana officinalis</t>
  </si>
  <si>
    <t>Wira wira</t>
  </si>
  <si>
    <t>Tussilago farfara</t>
  </si>
  <si>
    <t>Caña brava</t>
  </si>
  <si>
    <t>Gynerum sagittatum</t>
  </si>
  <si>
    <t>Phyllostachys aurea</t>
  </si>
  <si>
    <t>Musgo blanco</t>
  </si>
  <si>
    <t>Sphagnum magellanicum</t>
  </si>
  <si>
    <t>Chanca piedra</t>
  </si>
  <si>
    <t>Phyllanthus niruri</t>
  </si>
  <si>
    <t>Uña de gato (hojas)</t>
  </si>
  <si>
    <t>Uncaria tomentosa</t>
  </si>
  <si>
    <t>Algarroba en vaina</t>
  </si>
  <si>
    <t>Ceratonia siliqua</t>
  </si>
  <si>
    <t>Gynerium sagittatum</t>
  </si>
  <si>
    <t>Palo Santo (Sahumerio)</t>
  </si>
  <si>
    <t>Aceite (Copaiba)</t>
  </si>
  <si>
    <t>l</t>
  </si>
  <si>
    <t>corteza</t>
  </si>
  <si>
    <t>Chuchuhuasi</t>
  </si>
  <si>
    <t>Maytenus macrocarpa</t>
  </si>
  <si>
    <t>Clavo huasca</t>
  </si>
  <si>
    <t>Tynanthus panurensis</t>
  </si>
  <si>
    <t>Swartzia cardiospermum</t>
  </si>
  <si>
    <t>Cumala Colorada</t>
  </si>
  <si>
    <t>Guaco</t>
  </si>
  <si>
    <t>Mikania guaco</t>
  </si>
  <si>
    <t>Huambisa</t>
  </si>
  <si>
    <t>Diplopterys cabrerana</t>
  </si>
  <si>
    <t>Murure</t>
  </si>
  <si>
    <t>Abuta</t>
  </si>
  <si>
    <t>Abuta grandifolia</t>
  </si>
  <si>
    <t>Ajos sacha</t>
  </si>
  <si>
    <t>Mansoa alliacea</t>
  </si>
  <si>
    <t>Amor seco</t>
  </si>
  <si>
    <t>Desmodium adscendens</t>
  </si>
  <si>
    <t>Ayahuasca</t>
  </si>
  <si>
    <t>Banisteriopsis caapi</t>
  </si>
  <si>
    <t>Chacruna</t>
  </si>
  <si>
    <t>Psychotria viridis</t>
  </si>
  <si>
    <t>Clavelilla</t>
  </si>
  <si>
    <t>Miriabilis jalapa</t>
  </si>
  <si>
    <t>Cordoncillo</t>
  </si>
  <si>
    <t>Piper armatum</t>
  </si>
  <si>
    <t>Coto chupa</t>
  </si>
  <si>
    <t>Polypodium decumanum</t>
  </si>
  <si>
    <t>Guayusa</t>
  </si>
  <si>
    <t>Iiex guayusa</t>
  </si>
  <si>
    <t>Huanarpo macho</t>
  </si>
  <si>
    <t>Jathropa micrantha</t>
  </si>
  <si>
    <t>Jergón sacha</t>
  </si>
  <si>
    <t>Dracontium loretense</t>
  </si>
  <si>
    <t>Picao preta</t>
  </si>
  <si>
    <t>Bidens pilosa</t>
  </si>
  <si>
    <t>Copal (resina)</t>
  </si>
  <si>
    <t>Ojé (resina)</t>
  </si>
  <si>
    <t>Uña de gato (corteza)</t>
  </si>
  <si>
    <t>Sangre de grado (látex)</t>
  </si>
  <si>
    <t>Croton lechleri</t>
  </si>
  <si>
    <t>Castaña con cascara</t>
  </si>
  <si>
    <t>Castaña pelada</t>
  </si>
  <si>
    <t>Aguaje</t>
  </si>
  <si>
    <t>Mauritia sp</t>
  </si>
  <si>
    <t xml:space="preserve">kg     </t>
  </si>
  <si>
    <t>Copaiba (aceite)</t>
  </si>
  <si>
    <t>Chuchuhuasi (corteza)</t>
  </si>
  <si>
    <t>Múcura</t>
  </si>
  <si>
    <t>Petiveria alliacea</t>
  </si>
  <si>
    <t>Huicungo</t>
  </si>
  <si>
    <t>Astrocaryum javarense</t>
  </si>
  <si>
    <t>Uña de gato</t>
  </si>
  <si>
    <t>Azúcar huayo (corteza)</t>
  </si>
  <si>
    <t>Clavo huasca (corteza)</t>
  </si>
  <si>
    <t>Cumaceba (corteza)</t>
  </si>
  <si>
    <t>Cumala Colorada (corteza)</t>
  </si>
  <si>
    <t>Cumala llorona (corteza)</t>
  </si>
  <si>
    <t>Huambisa (corteza)</t>
  </si>
  <si>
    <t>Marupa (corteza)</t>
  </si>
  <si>
    <t>Murure (corteza)</t>
  </si>
  <si>
    <t>Elaboración: Ministerio de Agricultura-Dirección General Forestal y de Fauna Silvestre-DICFFS</t>
  </si>
  <si>
    <t>DEPARTAMENTO/TIPO DE AUTORIZACION</t>
  </si>
  <si>
    <t>CAZA DEPORTIVA</t>
  </si>
  <si>
    <t>CAPTURA COMERCIAL</t>
  </si>
  <si>
    <t>DEPARTAMENTOS</t>
  </si>
  <si>
    <t>ESPECIES</t>
  </si>
  <si>
    <t>ORDEN</t>
  </si>
  <si>
    <t>ARANEAE</t>
  </si>
  <si>
    <t>2 000</t>
  </si>
  <si>
    <t>COLEOPTERA</t>
  </si>
  <si>
    <t>10 000</t>
  </si>
  <si>
    <t>10 292</t>
  </si>
  <si>
    <t>HYMENOPTERA</t>
  </si>
  <si>
    <t>LEPIDOPTERA</t>
  </si>
  <si>
    <t>253 400</t>
  </si>
  <si>
    <t>29 500</t>
  </si>
  <si>
    <t>282 900</t>
  </si>
  <si>
    <t xml:space="preserve">ORTHOPTERA </t>
  </si>
  <si>
    <t>13 000</t>
  </si>
  <si>
    <t>SCOLOPENDROMORPHA</t>
  </si>
  <si>
    <t>SCORPIONIDAE</t>
  </si>
  <si>
    <t>1 000</t>
  </si>
  <si>
    <t>VARIOS</t>
  </si>
  <si>
    <t>PHASMATODEA</t>
  </si>
  <si>
    <t>MANTODEA</t>
  </si>
  <si>
    <t>283 400</t>
  </si>
  <si>
    <t>313 250</t>
  </si>
  <si>
    <t>REINO</t>
  </si>
  <si>
    <t>CLASE O DIVISION / PHYLUM</t>
  </si>
  <si>
    <t>N° AUTORIZACIONES</t>
  </si>
  <si>
    <t>ANIMALIA</t>
  </si>
  <si>
    <t>Total Animalia</t>
  </si>
  <si>
    <t>Amphibia</t>
  </si>
  <si>
    <t>Reptilia</t>
  </si>
  <si>
    <t>Aves</t>
  </si>
  <si>
    <t>Mammalia</t>
  </si>
  <si>
    <t>Insecta</t>
  </si>
  <si>
    <t>Amphibia, Reptilia</t>
  </si>
  <si>
    <t>Aves, Mammalia</t>
  </si>
  <si>
    <t>Isecta, Mammalia</t>
  </si>
  <si>
    <t>Varias Arthropoda</t>
  </si>
  <si>
    <t>Fungi</t>
  </si>
  <si>
    <t>Total Fungi</t>
  </si>
  <si>
    <t>Plantae</t>
  </si>
  <si>
    <t>Total Plantae</t>
  </si>
  <si>
    <t>Liliopsida</t>
  </si>
  <si>
    <t>Magnoliophyta</t>
  </si>
  <si>
    <t>Equisetopsida</t>
  </si>
  <si>
    <t>Magnoliopsida y Liliopsida</t>
  </si>
  <si>
    <t>Rosidae</t>
  </si>
  <si>
    <t>No precisa</t>
  </si>
  <si>
    <t>Plantae y Animalia*</t>
  </si>
  <si>
    <t>Total Plantae y Animalia</t>
  </si>
  <si>
    <t>Aves/varias</t>
  </si>
  <si>
    <t>Magnoliophyta, Aves</t>
  </si>
  <si>
    <t>Magnoliophyta, Insecta</t>
  </si>
  <si>
    <t>* Se refiere a investigaciones para ambos temas en conjunto</t>
  </si>
  <si>
    <t>DEPARTAMENTO/TIPO DE RECURSO</t>
  </si>
  <si>
    <t>FAUNA</t>
  </si>
  <si>
    <t>FLORA</t>
  </si>
  <si>
    <t>MOQUEGUA</t>
  </si>
  <si>
    <t>VERTEBRADO</t>
  </si>
  <si>
    <t>INVERTEBRADO</t>
  </si>
  <si>
    <t>AVES</t>
  </si>
  <si>
    <t>MAMIFERO</t>
  </si>
  <si>
    <t>AUTORIZACIONES</t>
  </si>
  <si>
    <t xml:space="preserve">Total </t>
  </si>
  <si>
    <t>ESPECIMENES</t>
  </si>
  <si>
    <t>N° DE INTERVENCIONES</t>
  </si>
  <si>
    <t xml:space="preserve">AREQUIPA </t>
  </si>
  <si>
    <t>CLASE /PHYLUM</t>
  </si>
  <si>
    <t>VIVO</t>
  </si>
  <si>
    <t>MUERTO</t>
  </si>
  <si>
    <t>DISECADO / TAXIDERMIZADO</t>
  </si>
  <si>
    <t>HUEVOS</t>
  </si>
  <si>
    <t>PIEL/PIEL CON PLUMAS</t>
  </si>
  <si>
    <t>COLMILLOS</t>
  </si>
  <si>
    <t>PARTES</t>
  </si>
  <si>
    <t>PRODUCTO Y OTROS**</t>
  </si>
  <si>
    <t>NO PRECISA</t>
  </si>
  <si>
    <t>ANFIBIO</t>
  </si>
  <si>
    <t>AVE</t>
  </si>
  <si>
    <t>REPTIL</t>
  </si>
  <si>
    <t>UNIDAD KG.</t>
  </si>
  <si>
    <t>CARNE</t>
  </si>
  <si>
    <t>N° INDIVIDUOS</t>
  </si>
  <si>
    <t>Amazona amazonica</t>
  </si>
  <si>
    <t>Lora ala naranja</t>
  </si>
  <si>
    <t>Rana del Titicaca</t>
  </si>
  <si>
    <t>Falco sparverius</t>
  </si>
  <si>
    <t>Cernícalo</t>
  </si>
  <si>
    <t>Guanay</t>
  </si>
  <si>
    <t>Coragyps atratus</t>
  </si>
  <si>
    <t>Gallinazo cabeza negra</t>
  </si>
  <si>
    <t>Taricaya</t>
  </si>
  <si>
    <t>Iguana iguana</t>
  </si>
  <si>
    <t>Iguana</t>
  </si>
  <si>
    <t>Charapa</t>
  </si>
  <si>
    <t>Pionus menstruus</t>
  </si>
  <si>
    <t>Loro cabeza azul</t>
  </si>
  <si>
    <t>Golondrina de mar de Markham</t>
  </si>
  <si>
    <t>Oceanodroma hornbyi</t>
  </si>
  <si>
    <t xml:space="preserve">Golondrina de mar de collar </t>
  </si>
  <si>
    <t>Motelo</t>
  </si>
  <si>
    <t>Vicugna vicugna</t>
  </si>
  <si>
    <t>Vicuña</t>
  </si>
  <si>
    <t>Rana gigante</t>
  </si>
  <si>
    <t>Galea musteloides</t>
  </si>
  <si>
    <t>Sacha cuy</t>
  </si>
  <si>
    <t>Chuita</t>
  </si>
  <si>
    <t>Boa constrictor</t>
  </si>
  <si>
    <t>Mantona</t>
  </si>
  <si>
    <t>Mariposas/Polillas</t>
  </si>
  <si>
    <t>Fulica sp.</t>
  </si>
  <si>
    <t>Gallareta</t>
  </si>
  <si>
    <t>Gaviota gris</t>
  </si>
  <si>
    <t>Brotogeris versicolurus</t>
  </si>
  <si>
    <t>Pihuicho ala amarilla</t>
  </si>
  <si>
    <t>Leucophaeus modestus</t>
  </si>
  <si>
    <t>Orden Lepidoptera</t>
  </si>
  <si>
    <t>Phalacrocorax gaimardi</t>
  </si>
  <si>
    <t>Telmatobius sp.</t>
  </si>
  <si>
    <t>Chelonoidis denticulata</t>
  </si>
  <si>
    <t>Oceanodroma markhami</t>
  </si>
  <si>
    <t>Podocnemis expansa</t>
  </si>
  <si>
    <t>Podocnemis unifilis</t>
  </si>
  <si>
    <t>Phalacrocorax bougainvilli</t>
  </si>
  <si>
    <t>Telmatobius culeus</t>
  </si>
  <si>
    <t>DEPARTAMENTO/TIPO DE LICENCIA</t>
  </si>
  <si>
    <t>CETRERIA</t>
  </si>
  <si>
    <t>Cuadro 1. Concesiones forestales otorgadas el 2020</t>
  </si>
  <si>
    <t>Museo</t>
  </si>
  <si>
    <t>Banco de semillas</t>
  </si>
  <si>
    <t>Colección Biológica de Tacna</t>
  </si>
  <si>
    <t>Centro de Investigación</t>
  </si>
  <si>
    <t>Instituto de Investigación</t>
  </si>
  <si>
    <t>Centro Depositario</t>
  </si>
  <si>
    <t>La libertad</t>
  </si>
  <si>
    <t>Herbario/Museo</t>
  </si>
  <si>
    <t>Jardín Botánico</t>
  </si>
  <si>
    <t>Tipo de flora</t>
  </si>
  <si>
    <t>Araceae, Amarilidaceae, Bromeliaceae, Cactaceae, Crasulaceae, Heliconiaceae, Arecaceae, Orchidaceae, helechos y otras</t>
  </si>
  <si>
    <t>Araceae, Amarilidaceae, Bromeliaceae, Cactaceae, Crasulaceae, Heliconiaceae, Arecaceae, Piperaceae, Orchidaceae, Helechos y otras familias</t>
  </si>
  <si>
    <t>Cactus, suculentas</t>
  </si>
  <si>
    <t>Especies ornamentales</t>
  </si>
  <si>
    <t>Bromeliaceae , Cactaceae, Crasulaceae , Piperaceae y Helechos</t>
  </si>
  <si>
    <t>Bromeliaceae , Cactaceae, Crasulaceae y Orchidaceae</t>
  </si>
  <si>
    <t>Maderables (Asteraceae, Amarilidaceae, Amaranthaceae, Boraginaceae, Begoniaceae, Lamiaceae, Cucurbitaceae, Piperaceae y Fabaceae.)</t>
  </si>
  <si>
    <t>Orquideas, bromelias, heliconias y otras especies</t>
  </si>
  <si>
    <t>Aráceas, Bromeliaceae, Crassulaceae, Iridaceae.helechos, Orquidaceae</t>
  </si>
  <si>
    <t>Bromeliaceae, Cactaceae, Crasulaceae y Orchidaceae.</t>
  </si>
  <si>
    <t>Orquidaceaeas</t>
  </si>
  <si>
    <t>Araceas, Amarilidáceas, Beomelidáceae, Cactaceae</t>
  </si>
  <si>
    <t>Oequideas y otras especies</t>
  </si>
  <si>
    <t>Orquideas, bromelias, cactus</t>
  </si>
  <si>
    <t>Orquideas, bromelias, heliconias</t>
  </si>
  <si>
    <t>Aráceas, Amarilidáceas, Bromeliaceae, cactaceae, crasuláceas helechos, Heliconeaceas, Orquidaceae, Arecaceas, Piperáceas.</t>
  </si>
  <si>
    <t>Orquideas, Bromelias, Araceas</t>
  </si>
  <si>
    <t>Escalloniaceae, Fabaceae, Rosaceae, Betulaceae, Buddlejaceae, Meliaceae, Adoxaceae, Bignonaceae, Verbenaceae, Podocarpaceae, Polemoniaceae, Anacardiaceae, Passifloraceae.</t>
  </si>
  <si>
    <t>Ornamental</t>
  </si>
  <si>
    <t>Ornamental y Forestal</t>
  </si>
  <si>
    <t>Pino, Qolle, Queuña, flores y frutales</t>
  </si>
  <si>
    <t>Semillas</t>
  </si>
  <si>
    <t>Bromeliaceas, cactaceas, plantas forestales</t>
  </si>
  <si>
    <t>Helechos, Heliconeaceaes, Orquidaceas, Arecaceas, Plantas Forestales</t>
  </si>
  <si>
    <t>Bromeliaceae, Cactaceae, Crassulaceae</t>
  </si>
  <si>
    <t>Araceas, Amariliacea, Bromelias, Helechos, Heliconeas</t>
  </si>
  <si>
    <t>Bromeliaceae, Cactaceae, Crasulaceaes, Hiliconeceae, Orquidaceae</t>
  </si>
  <si>
    <t xml:space="preserve">Bromelias,  Orquideas, </t>
  </si>
  <si>
    <t xml:space="preserve">Bromelias,  Orquideas, Anthurias </t>
  </si>
  <si>
    <t>Demdrobium, Cattleyas, Phalaeaopsis, Epidrendun, Cataretum, Phagmipedium, Vainilla, Anthurus, Plantas carnivoras</t>
  </si>
  <si>
    <t>Helechos, Bromelias, Orquidaceae</t>
  </si>
  <si>
    <t>Helechos, Heliconeaceae, Orquidaceae, Arecaceas, Piperaceaes</t>
  </si>
  <si>
    <t>Helechos, Heliconeaceae, Orquidaceae, Arecaceas, Piperaceaes, Araceaes, Marilidaceaes, Bromeliaceae, Cactaceae, Crasulaceaeas</t>
  </si>
  <si>
    <t>Orquideas, Bromelias, Heliconeas, Anthurium, Plaficerium , Andenium</t>
  </si>
  <si>
    <t>Orquideas, Bromelias, Palmeras, Helechos , Cactus</t>
  </si>
  <si>
    <t>Araceas, Bromeliaceae, Cactaceae, Heliconeacea, Orquidaceae</t>
  </si>
  <si>
    <t>Bromeliaceae, Orquidaceae.</t>
  </si>
  <si>
    <t xml:space="preserve">Bromelias, Cactus y Orquideas </t>
  </si>
  <si>
    <t>Bromeliaceae, crasulaceas, helechos, orquidaceas, piperaceas, escalloniaceas, fabaceas, solanaceas, asteraceas, betulaceas, onagraceas, verbenaceas</t>
  </si>
  <si>
    <t>Cactaceae crassulaceae Asclepiadaceae</t>
  </si>
  <si>
    <t>Bromeliaceae,  Amarilidaceas, Araceas, Orchidaceae.</t>
  </si>
  <si>
    <t>Bromelias, Cactus, Orquideas y otras especies ornamentales</t>
  </si>
  <si>
    <t>Tipo de fibra</t>
  </si>
  <si>
    <t>Peso (Kg)</t>
  </si>
  <si>
    <t>Valor FOB (US$)</t>
  </si>
  <si>
    <t>Predescerdada</t>
  </si>
  <si>
    <t xml:space="preserve">        1 497,77 </t>
  </si>
  <si>
    <t xml:space="preserve">   565 239,93 </t>
  </si>
  <si>
    <t xml:space="preserve">             70,00 </t>
  </si>
  <si>
    <t xml:space="preserve">     28 000,00 </t>
  </si>
  <si>
    <t xml:space="preserve">       1 567,77 </t>
  </si>
  <si>
    <t xml:space="preserve">  593 239,93 </t>
  </si>
  <si>
    <t>Descerdada</t>
  </si>
  <si>
    <t xml:space="preserve">            474,49 </t>
  </si>
  <si>
    <t xml:space="preserve">   682 388,40 </t>
  </si>
  <si>
    <t xml:space="preserve">           474,49 </t>
  </si>
  <si>
    <t xml:space="preserve">  682 388,40 </t>
  </si>
  <si>
    <t xml:space="preserve">        1 972,26 </t>
  </si>
  <si>
    <t xml:space="preserve">   1 247 628,33 </t>
  </si>
  <si>
    <t xml:space="preserve">       2 042,26 </t>
  </si>
  <si>
    <t xml:space="preserve">   1 275 628,33 </t>
  </si>
  <si>
    <t>Por Porducto</t>
  </si>
  <si>
    <t>Hilo</t>
  </si>
  <si>
    <t>Prenda</t>
  </si>
  <si>
    <t>Tela</t>
  </si>
  <si>
    <t>Unidades</t>
  </si>
  <si>
    <t>Kg</t>
  </si>
  <si>
    <t>FOB (US$)</t>
  </si>
  <si>
    <t>9 450.00</t>
  </si>
  <si>
    <t>7 050.00</t>
  </si>
  <si>
    <t>6 200.00</t>
  </si>
  <si>
    <t>2 325.00</t>
  </si>
  <si>
    <t>9 324.40</t>
  </si>
  <si>
    <t>4 153.00</t>
  </si>
  <si>
    <t>1 914.90</t>
  </si>
  <si>
    <t>9 900.00</t>
  </si>
  <si>
    <t>Suiza</t>
  </si>
  <si>
    <t>31 061.50</t>
  </si>
  <si>
    <t>65 854.40</t>
  </si>
  <si>
    <t>72 853.80</t>
  </si>
  <si>
    <t>Superficie total (ha)</t>
  </si>
  <si>
    <t>Superficie aprobada (ha)</t>
  </si>
  <si>
    <t>Loreto*</t>
  </si>
  <si>
    <t>Ucayali*</t>
  </si>
  <si>
    <t>Fuente: Fuente: https://geo.serfor.gob.pe/visor/</t>
  </si>
  <si>
    <t>*La aprobación corresponde al Módulo I de la ZF</t>
  </si>
  <si>
    <t>% Avance</t>
  </si>
  <si>
    <t>100,00%</t>
  </si>
  <si>
    <t>65,60%</t>
  </si>
  <si>
    <t>57,85%</t>
  </si>
  <si>
    <t>57,00%</t>
  </si>
  <si>
    <t>41,00%</t>
  </si>
  <si>
    <t>39,79%</t>
  </si>
  <si>
    <t>35,85%</t>
  </si>
  <si>
    <t>32,63%</t>
  </si>
  <si>
    <t>14,52%</t>
  </si>
  <si>
    <t>14,47%</t>
  </si>
  <si>
    <t>13,68%</t>
  </si>
  <si>
    <t>11,64%</t>
  </si>
  <si>
    <t>10,81%</t>
  </si>
  <si>
    <t>10,31%</t>
  </si>
  <si>
    <t>10,00%</t>
  </si>
  <si>
    <t>Cuzco</t>
  </si>
  <si>
    <t>9,47%</t>
  </si>
  <si>
    <t>Áncash</t>
  </si>
  <si>
    <t>9,10%</t>
  </si>
  <si>
    <t>9,08%</t>
  </si>
  <si>
    <t>8,25%</t>
  </si>
  <si>
    <t>7,44%</t>
  </si>
  <si>
    <t>6,91%</t>
  </si>
  <si>
    <t>5,59%</t>
  </si>
  <si>
    <t>5,18%</t>
  </si>
  <si>
    <t>Lima Metropolitana</t>
  </si>
  <si>
    <t>2,25%</t>
  </si>
  <si>
    <t>1,20%</t>
  </si>
  <si>
    <t>Fuente: https://geo.serfor.gob.pe/visor/</t>
  </si>
  <si>
    <t>Bosque protector</t>
  </si>
  <si>
    <t>Bosque Producción Permanente</t>
  </si>
  <si>
    <t>Bosque Local</t>
  </si>
  <si>
    <t>BCA (Loreto-Ucayali)</t>
  </si>
  <si>
    <t>Clase de ecosistema</t>
  </si>
  <si>
    <t>Ecosistemas costeros</t>
  </si>
  <si>
    <t>Ecosistemas amazónicos</t>
  </si>
  <si>
    <t>Ecosistemas andinos</t>
  </si>
  <si>
    <t>Superficie Total</t>
  </si>
  <si>
    <t>Ecozona</t>
  </si>
  <si>
    <t>N° focos de calor</t>
  </si>
  <si>
    <t>Porcentaje (%)</t>
  </si>
  <si>
    <t>Costa</t>
  </si>
  <si>
    <t>Hidromórfica</t>
  </si>
  <si>
    <t>Selva Alta</t>
  </si>
  <si>
    <t>Selva Baja</t>
  </si>
  <si>
    <t>Sierra</t>
  </si>
  <si>
    <t>Mes</t>
  </si>
  <si>
    <t>N° Focos de Calor</t>
  </si>
  <si>
    <t>Enero</t>
  </si>
  <si>
    <t>Febrero</t>
  </si>
  <si>
    <t>Marzo</t>
  </si>
  <si>
    <t>Abril</t>
  </si>
  <si>
    <t>Diciembre</t>
  </si>
  <si>
    <t>Cuadro 5. Licencias de caza deportiva, cetrería y captura comercial por departamento</t>
  </si>
  <si>
    <t>Cuadro 6. Número de cursos “Educación, seguridad y ética en la caza deportiva” dictados y número de participantes por empresa</t>
  </si>
  <si>
    <t>Cuadro 7. Centros de transformación primaria de productos forestales y de fauna silvestre otorgados</t>
  </si>
  <si>
    <t>Cuadro 8. Depósitos y establecimientos forestales y de fauna silvestre por departamento</t>
  </si>
  <si>
    <t>Cuadro 9. Autorizaciones de caza deportiva y captura comercial</t>
  </si>
  <si>
    <t>Cuadro 10. Cantidad de especímenes otorgados mediante autorizaciones de caza deportiva según especie por departamento</t>
  </si>
  <si>
    <r>
      <t>Cuculí (</t>
    </r>
    <r>
      <rPr>
        <i/>
        <sz val="10"/>
        <color theme="1"/>
        <rFont val="Arial"/>
        <family val="2"/>
      </rPr>
      <t>Zenaida meloda</t>
    </r>
    <r>
      <rPr>
        <sz val="10"/>
        <color theme="1"/>
        <rFont val="Arial"/>
        <family val="2"/>
      </rPr>
      <t>)</t>
    </r>
  </si>
  <si>
    <r>
      <t>Huallata (</t>
    </r>
    <r>
      <rPr>
        <i/>
        <sz val="10"/>
        <color theme="1"/>
        <rFont val="Arial"/>
        <family val="2"/>
      </rPr>
      <t>Oressochen melanopterus</t>
    </r>
    <r>
      <rPr>
        <sz val="10"/>
        <color theme="1"/>
        <rFont val="Arial"/>
        <family val="2"/>
      </rPr>
      <t>)</t>
    </r>
  </si>
  <si>
    <r>
      <t>MadrugadoraMADRUGADORA (</t>
    </r>
    <r>
      <rPr>
        <i/>
        <sz val="10"/>
        <color theme="1"/>
        <rFont val="Arial"/>
        <family val="2"/>
      </rPr>
      <t>Zenaida auriculata</t>
    </r>
    <r>
      <rPr>
        <sz val="10"/>
        <color theme="1"/>
        <rFont val="Arial"/>
        <family val="2"/>
      </rPr>
      <t>)</t>
    </r>
  </si>
  <si>
    <r>
      <t>Pato acanelado (</t>
    </r>
    <r>
      <rPr>
        <i/>
        <sz val="10"/>
        <color theme="1"/>
        <rFont val="Arial"/>
        <family val="2"/>
      </rPr>
      <t>Anas cyanoptera</t>
    </r>
    <r>
      <rPr>
        <sz val="10"/>
        <color theme="1"/>
        <rFont val="Arial"/>
        <family val="2"/>
      </rPr>
      <t>)</t>
    </r>
  </si>
  <si>
    <r>
      <t>Pato sutro (</t>
    </r>
    <r>
      <rPr>
        <i/>
        <sz val="10"/>
        <color theme="1"/>
        <rFont val="Arial"/>
        <family val="2"/>
      </rPr>
      <t>Anas flavirostris</t>
    </r>
    <r>
      <rPr>
        <sz val="10"/>
        <color theme="1"/>
        <rFont val="Arial"/>
        <family val="2"/>
      </rPr>
      <t>)</t>
    </r>
  </si>
  <si>
    <r>
      <t>Perdiz cordillerana (</t>
    </r>
    <r>
      <rPr>
        <i/>
        <sz val="10"/>
        <color theme="1"/>
        <rFont val="Arial"/>
        <family val="2"/>
      </rPr>
      <t>Nothoprocta ornata</t>
    </r>
    <r>
      <rPr>
        <sz val="10"/>
        <color theme="1"/>
        <rFont val="Arial"/>
        <family val="2"/>
      </rPr>
      <t>)</t>
    </r>
  </si>
  <si>
    <r>
      <t>Perdiz serrana (</t>
    </r>
    <r>
      <rPr>
        <i/>
        <sz val="10"/>
        <color theme="1"/>
        <rFont val="Arial"/>
        <family val="2"/>
      </rPr>
      <t>Nothoprocta pentlandii</t>
    </r>
    <r>
      <rPr>
        <sz val="10"/>
        <color theme="1"/>
        <rFont val="Arial"/>
        <family val="2"/>
      </rPr>
      <t>)</t>
    </r>
  </si>
  <si>
    <r>
      <t>Venado cola blanca (</t>
    </r>
    <r>
      <rPr>
        <i/>
        <sz val="10"/>
        <color theme="1"/>
        <rFont val="Arial"/>
        <family val="2"/>
      </rPr>
      <t>Odocoileus virginianus</t>
    </r>
    <r>
      <rPr>
        <sz val="10"/>
        <color theme="1"/>
        <rFont val="Arial"/>
        <family val="2"/>
      </rPr>
      <t>)</t>
    </r>
  </si>
  <si>
    <t>Gráfico 1. Cantidad de especímenes otorgados para caza deportiva según especie** por departamento</t>
  </si>
  <si>
    <t>** No se incluyó la liebre europea, dado que su autorización de caza es libre, por tratarse de una especie exótica invasora</t>
  </si>
  <si>
    <t>Cuadro 11. Especímenes otorgados mediante autorizaciones para la captura comercial según orden taxonómico por departamento</t>
  </si>
  <si>
    <t>Cuadro 12. Autorizaciones otorgadas por las ATFFS y ejemplares de aves de presa registrados para el uso de aves en control biológico, por departamento</t>
  </si>
  <si>
    <t>Cuadro 14. Autorizaciones de investigación científica relacionadas a fauna silvestre según clase o phylum otorgadas por las ARFFS</t>
  </si>
  <si>
    <t>Cuadro 13. Autorizaciones de investigación científica relacionadas a flora y fauna silvestre otorgadas por las ARFFS</t>
  </si>
  <si>
    <t>Cuadro 15. Autorizaciones de investigación científica relacionadas a flora y fauna silvestre según reino, clase, división taxonómica o phylum, otorgadas por la DGGSPFFS</t>
  </si>
  <si>
    <t>Fuente: Dirección General de Gestión Sostenible del Patrimonio Forestal y de Fauna Silvestre</t>
  </si>
  <si>
    <t>Cuadro 16. Autorizaciones de estudios del patrimonio en el marco del instrumento de gestión ambiental por temática de estudio</t>
  </si>
  <si>
    <t>Cuadro 17. Plantaciones registradas en el Registro Nacional de Plantaciones Forestales (RNPF)</t>
  </si>
  <si>
    <t>Cuadro 18. Licencias de regencia forestal y de fauna silvestre otorgadas por categorías en el año 2020</t>
  </si>
  <si>
    <t>Fuente: Dirección de Gestión Sostenible del Patrimonio Forestal y Dirección de Gestión Sostenible del Patrimonio de Fauna Silvestre</t>
  </si>
  <si>
    <t>Regencia forestal en las categorías de productos forestales maderables, productos forestales no maderables con mención en comunidades nativas</t>
  </si>
  <si>
    <t>Cuadro 19. Especialistas en fauna silvestre</t>
  </si>
  <si>
    <t>Cuadro 20. Registro nacional de infractores consolidado al año 2020</t>
  </si>
  <si>
    <t>Fuente: GORES, Administraciones Técnicas Forestales y de Fauna Silvestre, OSINFOR, SERNANP.</t>
  </si>
  <si>
    <t>Cuadro 21. Número de intervenciones (incluye abandonos / hallazgos) en materia forestal por infracción a la legislación forestal y de fauna silvestre</t>
  </si>
  <si>
    <t>Cuadro 22. Productos forestales maderables intervenidos según unidad de medida por infracción a la legislación forestal y de fauna silvestre</t>
  </si>
  <si>
    <t>Cuadro 23. Principales especies y productos forestales maderables intervenidos</t>
  </si>
  <si>
    <t>Cuadro 24. Intervenciones de fauna silvestre realizadas por departamento (incluye actas de decomisos y hallazgos)</t>
  </si>
  <si>
    <t>Gráfico 3. Número de intervenciones realizadas por departamento (incluye actas inicio de PAS y abandonos o hallazgos)</t>
  </si>
  <si>
    <t>Cuadro 25. Fauna silvestre intervenida (incluye decomisos y abandonos/hallazgos) contabilizada en unidades según descripción/estado del espécimen/producto por grupo taxonómico (Clase o Phylum)</t>
  </si>
  <si>
    <t>** Comprende: cabeza disecada, cráneo disecado, carcasa, pieza carne seca, contenedor con sangre, plumero</t>
  </si>
  <si>
    <t>Cuadro 26. Fauna silvestre intervenida (incluye decomisos y hallazgos) contabilizada en kilos (kg), según descripción/estado del espécimen/producto y especie</t>
  </si>
  <si>
    <t>Gráfico 4. Principales especies vertebradas registradas en actas de intervención (incluye decomisos y abandonos/hallazgos)</t>
  </si>
  <si>
    <t>Nota: Incluye especímenes vivos, muertos, disecados, y todos los otros estados reportados en unidades.</t>
  </si>
  <si>
    <r>
      <t>CARACHUPA / ARMADILLO (</t>
    </r>
    <r>
      <rPr>
        <i/>
        <sz val="10"/>
        <color theme="1"/>
        <rFont val="Arial"/>
        <family val="2"/>
      </rPr>
      <t>Fam. Dasypodidae</t>
    </r>
    <r>
      <rPr>
        <sz val="10"/>
        <color theme="1"/>
        <rFont val="Arial"/>
        <family val="2"/>
      </rPr>
      <t>)</t>
    </r>
  </si>
  <si>
    <r>
      <t>MAJAZ / PICURO (</t>
    </r>
    <r>
      <rPr>
        <i/>
        <sz val="10"/>
        <color theme="1"/>
        <rFont val="Arial"/>
        <family val="2"/>
      </rPr>
      <t>Cuniculus paca</t>
    </r>
    <r>
      <rPr>
        <sz val="10"/>
        <color theme="1"/>
        <rFont val="Arial"/>
        <family val="2"/>
      </rPr>
      <t>)</t>
    </r>
  </si>
  <si>
    <r>
      <t>VENADO ROJO (</t>
    </r>
    <r>
      <rPr>
        <i/>
        <sz val="10"/>
        <color theme="1"/>
        <rFont val="Arial"/>
        <family val="2"/>
      </rPr>
      <t>Mazama americana</t>
    </r>
    <r>
      <rPr>
        <sz val="10"/>
        <color theme="1"/>
        <rFont val="Arial"/>
        <family val="2"/>
      </rPr>
      <t>)</t>
    </r>
  </si>
  <si>
    <t>Cuadro 27. Número de transferencias aprobadas</t>
  </si>
  <si>
    <t>Cuadro 28. Productos forestales transferidos</t>
  </si>
  <si>
    <t>Cuadro 29. Instituciones científicas nacionales depositarias de material biológico por departamento y categorías</t>
  </si>
  <si>
    <t>Cuadro 30. Centros de propagación por departamentos y tipo de flora</t>
  </si>
  <si>
    <t>Cuadro 31. Producción de madera rolliza por departamento</t>
  </si>
  <si>
    <t>Gráfico 5. Producción de madera rolliza por departamento (m3)</t>
  </si>
  <si>
    <t>Cuadro 32. Producción (m3) de madera rolliza por especie</t>
  </si>
  <si>
    <t>Cuadro 33. Producción de madera aserrada por departamento</t>
  </si>
  <si>
    <t>Gráfico 7. Producción de madera aserrada por departamento (m3)</t>
  </si>
  <si>
    <t>Cuadro 35. Producción de parquet por especie</t>
  </si>
  <si>
    <t>Gráfico 9. Producción de parquet por especie (m3)</t>
  </si>
  <si>
    <t>Cuadro 36. Producción de madera laminada y chapas decorativas por departamento y especie</t>
  </si>
  <si>
    <t>Gráfico 10. Producción de madera laminada y chapas decorativas por departamento (m3)</t>
  </si>
  <si>
    <t>Cuadro 38. Producción de carbón por departamento y especie /p.</t>
  </si>
  <si>
    <t>Cuadro 39. Producción de leña basada en el consumo por departamento /p.</t>
  </si>
  <si>
    <t>Cuadro 41. Producción de productos forestales diferentes a la madera por producto/p.</t>
  </si>
  <si>
    <t>Cuadro 42. Declaraciones y planes de manejo aprobados durante el año 2020</t>
  </si>
  <si>
    <t>Cuadro 43. Operativos de captura y esquila de vicuña viva según departamento durante la campaña 2020</t>
  </si>
  <si>
    <t>Fuente: ATFFS Apurímac, Cusco, Ica, Moquegua-Tacna, Puno y DGSPFS - DGGSPFFS (SERFOR)</t>
  </si>
  <si>
    <t>Gráfico 11. Declaraciones y Planes de manejo aprobados durante el año 2020</t>
  </si>
  <si>
    <t>Cuadro 44. Volumen de fibra de vicuñas esquilada de animal vivo, obtenido en la campaña 2020</t>
  </si>
  <si>
    <t>Cuadro 45. Titulares de manejo, según rango de fibra de vicuña obtenida, durante la campaña 2020</t>
  </si>
  <si>
    <t>Cuadro 46. Titulares de manejo con mayor volumen de fibra esquilada el año 2020</t>
  </si>
  <si>
    <t>Cuadro 47. Variación en el peso promedio (gramos) de vellón, años 2019 y 2020</t>
  </si>
  <si>
    <t>Fuente: Gobiernos Regionales Apurímac, Arequipa, Ayacucho, Cajamarca, Cusco, Huancavelica, Junín, La Libertad, Lima, Pasco y Puno</t>
  </si>
  <si>
    <t>Gráfico 12. Evolución del peso promedio de vellón del 2010 al 2020</t>
  </si>
  <si>
    <t>Cuadro 48. Incidentes de caza furtiva reportados en el 2020</t>
  </si>
  <si>
    <t>Fuente: Dirección de Control de la Gestión del Patrimonio Forestal y de Fauna Silvestre – DGGSPFFS</t>
  </si>
  <si>
    <t>Gráfico 13. Caza furtiva de vicuñas por año del 2011 al 2020</t>
  </si>
  <si>
    <t>Cuadro 49. Fibra de vicuña exportada por el Perú en el 2020</t>
  </si>
  <si>
    <t>Cuadro 50. Exportación de prendas elaboradas con fibra de vicuña en el 2020</t>
  </si>
  <si>
    <t>Fuente: Dirección de Gestión Sostenible del Patrimonio de Fauna Silvestre - DGGSPFFS</t>
  </si>
  <si>
    <t>Cuadro 51. Exportación de productos forestales maderables por producto y valor FOB ($)</t>
  </si>
  <si>
    <t>Cuadro 52. Importación de productos forestales maderables por producto y valor CIF ($)</t>
  </si>
  <si>
    <t>Cuadro 53. Exportación de productos forestales no maderables por producto y valor FOB ($)</t>
  </si>
  <si>
    <t>Cuadro 54. Importación de productos forestales no maderables por producto y valor CIF ($)</t>
  </si>
  <si>
    <t>Cuadro 55. Balanza comercial de productos forestales 2020</t>
  </si>
  <si>
    <t>Gráfico 14. Balanza comercial de productos forestales 2020</t>
  </si>
  <si>
    <t>Fuente: Superintendencia Nacional de Administración Tributarias – SUNAT</t>
  </si>
  <si>
    <t>3. BALANZA  COMERCIAL</t>
  </si>
  <si>
    <t>Cuadro 56. Exportaciones de fauna silvestre por partida y valor FOB (US$)</t>
  </si>
  <si>
    <t>Cuadro 57. Importaciones de fauna silvestre por partida y valor CIF (US$)</t>
  </si>
  <si>
    <t>Gráfico 15. Principales destinos de las exportaciones de especímenes, productos y subproductos de fauna silvestre CITES</t>
  </si>
  <si>
    <t>Gráfico 16. Cedro exportado país destino y valor FOB</t>
  </si>
  <si>
    <t>Cuadro 59. Exportaciones de Orquídeas</t>
  </si>
  <si>
    <t>Gráfico 17. Orquídeas exportadas y país destino</t>
  </si>
  <si>
    <t>Cuadro 61. Principales especies de orquídeas solicitadas para su exportación</t>
  </si>
  <si>
    <t>Cuadro 62. Exportación de cactus y helechos</t>
  </si>
  <si>
    <t>Cuadro 63. Exportación de extracto de aceite de palo rosa (Aniba rosaedora)</t>
  </si>
  <si>
    <t>Cuadro 63. Permisos otorgados</t>
  </si>
  <si>
    <t>Cuadro 64. Áreas certificadas según departamento y titular del certificado</t>
  </si>
  <si>
    <t>Cuadro 65. Superficie certificada en bosques naturales y plantaciones</t>
  </si>
  <si>
    <t>Gráfico 18. Superficie certificada por departamento (hectáreas)</t>
  </si>
  <si>
    <t>Gráfico 19. Número de certificados según tipo de certificación</t>
  </si>
  <si>
    <t>Gráfico 20. Superficie certificada según tipo de certificado(hectáreas)</t>
  </si>
  <si>
    <t>Cuadro 66. Empresas de transformación de madera con certificación de cadena de custodia</t>
  </si>
  <si>
    <t>Cuadro 67. Superficie con zonificación forestal a nivel nacional al 2020</t>
  </si>
  <si>
    <t>Cuadro 68. Porcentaje de avance de la Zonificación Forestal a nivel nacional 2020</t>
  </si>
  <si>
    <t>Cuadro 69. Información disponible de las Unidades de Ordenamiento Forestal (UOF)</t>
  </si>
  <si>
    <t>Cuadro 70. Ecosistemas frágiles reconocidos</t>
  </si>
  <si>
    <t>Cuadro 71. Incidencia de focos de calor por ecozona</t>
  </si>
  <si>
    <t>Fuente: DGIOFFS 2020</t>
  </si>
  <si>
    <t>Cuadro 72. Incidencia de Focos de Calor por Departamento</t>
  </si>
  <si>
    <t>Cuadro 73. Incidencia de focos de calor por mes</t>
  </si>
  <si>
    <t>MINAGRI-Servicio Nacional Forestal y de Fauna Silvestre-SERFOR</t>
  </si>
  <si>
    <t>Machaerium inundatum</t>
  </si>
  <si>
    <t>Aleton</t>
  </si>
  <si>
    <t>Anona sp.</t>
  </si>
  <si>
    <t>Aueria brasiliensis</t>
  </si>
  <si>
    <t>Qualea sp.</t>
  </si>
  <si>
    <t>Caimitillo,quina quina</t>
  </si>
  <si>
    <t>Chrysophyllum sp.</t>
  </si>
  <si>
    <t>Acardium giganteum</t>
  </si>
  <si>
    <t>Acardium occidentale</t>
  </si>
  <si>
    <t>Cedrela sp.</t>
  </si>
  <si>
    <t>Shimponia sp.</t>
  </si>
  <si>
    <t>Buchevia sericocarpa</t>
  </si>
  <si>
    <t>Vochysia kosñipatae</t>
  </si>
  <si>
    <t>Chayra pacae</t>
  </si>
  <si>
    <t>Psedolmedia rigida</t>
  </si>
  <si>
    <t>Cipres</t>
  </si>
  <si>
    <t>Protium sp.</t>
  </si>
  <si>
    <t>Tetragastris pamensis</t>
  </si>
  <si>
    <t>Trattinickia sp.</t>
  </si>
  <si>
    <t>Copal, incienzo</t>
  </si>
  <si>
    <t>Cormiñon</t>
  </si>
  <si>
    <t>Vitex sp.</t>
  </si>
  <si>
    <t>Iryanthera lancifolia</t>
  </si>
  <si>
    <t>Iryanthera tessmannii</t>
  </si>
  <si>
    <t>Eucalyptus sp.</t>
  </si>
  <si>
    <t>Parkia sp.</t>
  </si>
  <si>
    <t>Sloanea sp.</t>
  </si>
  <si>
    <t>Sickingia sp.</t>
  </si>
  <si>
    <t>Marañon del monte</t>
  </si>
  <si>
    <t>Ficus sphenophylla</t>
  </si>
  <si>
    <t>Ficus obtusifolia</t>
  </si>
  <si>
    <t>Cariniana racemosa</t>
  </si>
  <si>
    <t>Nectandra sp.</t>
  </si>
  <si>
    <t>Ocotea sp.</t>
  </si>
  <si>
    <t>Endlicheria sp.</t>
  </si>
  <si>
    <t>Nectandra dasystyla</t>
  </si>
  <si>
    <t>Ocotea glabrum</t>
  </si>
  <si>
    <t>Lonchocarpus sp.</t>
  </si>
  <si>
    <t>Oje</t>
  </si>
  <si>
    <t>Oje renaco</t>
  </si>
  <si>
    <t>Inga feuillei</t>
  </si>
  <si>
    <t>Macrolobium angustifolium</t>
  </si>
  <si>
    <t>Prunus pearcei</t>
  </si>
  <si>
    <t>Machaerium sp.</t>
  </si>
  <si>
    <t>Panopsis mucrota</t>
  </si>
  <si>
    <t>Hieronyma macrocarpa</t>
  </si>
  <si>
    <t>Persea nitida</t>
  </si>
  <si>
    <t>Schizolobium sp.</t>
  </si>
  <si>
    <t>Pithecellobium sp.</t>
  </si>
  <si>
    <t>Hymenolobium sp.</t>
  </si>
  <si>
    <t>Pterygota sp.</t>
  </si>
  <si>
    <t>Pinus sp.</t>
  </si>
  <si>
    <t>Qui qui</t>
  </si>
  <si>
    <t>Quillobordon</t>
  </si>
  <si>
    <t>Pouteria sp.</t>
  </si>
  <si>
    <t>Roble blanco</t>
  </si>
  <si>
    <t>Sacha huasca</t>
  </si>
  <si>
    <t>Sacha palta</t>
  </si>
  <si>
    <t>Sapote blanco</t>
  </si>
  <si>
    <t>Acacia sp.</t>
  </si>
  <si>
    <t>Zapote</t>
  </si>
  <si>
    <t>ASERRADA</t>
  </si>
  <si>
    <t>Cuadro 34. Producción (m3) de madera aserrada por especie</t>
  </si>
  <si>
    <t>MADERA</t>
  </si>
  <si>
    <t>Bixa sp.</t>
  </si>
  <si>
    <t>Alatón</t>
  </si>
  <si>
    <t>Vochysia sp.</t>
  </si>
  <si>
    <t>Hymeea courbaril</t>
  </si>
  <si>
    <t>Carinia excelsa</t>
  </si>
  <si>
    <t>sp.</t>
  </si>
  <si>
    <t>Café con leche</t>
  </si>
  <si>
    <t>Couma capirona</t>
  </si>
  <si>
    <t>Caobilla</t>
  </si>
  <si>
    <t>Hufelandia grandis</t>
  </si>
  <si>
    <t>Ficus sp.</t>
  </si>
  <si>
    <t>Cytharexylum poeppigii</t>
  </si>
  <si>
    <t>Protium subserratum</t>
  </si>
  <si>
    <t>Switenia sp.</t>
  </si>
  <si>
    <t>Virola sp.</t>
  </si>
  <si>
    <t>Iryanthera sp.</t>
  </si>
  <si>
    <t>Vachellia sp.</t>
  </si>
  <si>
    <t>Goma huayo pashaco</t>
  </si>
  <si>
    <t>Higuerón</t>
  </si>
  <si>
    <t>Llorón colorado</t>
  </si>
  <si>
    <t>Eschweilera sp.</t>
  </si>
  <si>
    <t>Moena anís</t>
  </si>
  <si>
    <t>Moena colorada</t>
  </si>
  <si>
    <t>Juglans sp.</t>
  </si>
  <si>
    <t>Palo aleton</t>
  </si>
  <si>
    <t>Palo lima</t>
  </si>
  <si>
    <t>Acasia loretensis</t>
  </si>
  <si>
    <t>Pashaco negro</t>
  </si>
  <si>
    <t>Requia colorada</t>
  </si>
  <si>
    <t>Roble zapallo</t>
  </si>
  <si>
    <t>Dilaium sp.</t>
  </si>
  <si>
    <t>Dipteryx alata</t>
  </si>
  <si>
    <t>Tulpay blanco</t>
  </si>
  <si>
    <t>Clarisia sp.</t>
  </si>
  <si>
    <t xml:space="preserve"> Nombre común</t>
  </si>
  <si>
    <t xml:space="preserve"> Nombre científico</t>
  </si>
  <si>
    <t xml:space="preserve"> Volumen (m3)</t>
  </si>
  <si>
    <t>Cuadro 37. Producción de durmientes por departamento y especie</t>
  </si>
  <si>
    <t xml:space="preserve">m3 (r) y la Selva 1,3 m3 ; en las Regiones con dos o más regiones naturales  se utilizó el promedio </t>
  </si>
  <si>
    <r>
      <rPr>
        <b/>
        <sz val="7"/>
        <rFont val="Arial"/>
        <family val="2"/>
      </rPr>
      <t>NOTA</t>
    </r>
    <r>
      <rPr>
        <sz val="7"/>
        <rFont val="Arial"/>
        <family val="2"/>
      </rPr>
      <t>:Se estima que la población rural de la Costa registra un consumo anual percápita de 0,5 m3 (r), la Sierra 1,1</t>
    </r>
  </si>
  <si>
    <t>Fuente: INEI-Censos Nacionales Censos Nacionales de Población y Vivienda 2017</t>
  </si>
  <si>
    <t>Volumen estimado (m3)</t>
  </si>
  <si>
    <t xml:space="preserve"> Población rural censada 2017</t>
  </si>
  <si>
    <t>Cuadro 40. Producción de productos forestales diferentes a la madera por departamento y especie/p.</t>
  </si>
  <si>
    <t>Departameneto</t>
  </si>
  <si>
    <t>Medida</t>
  </si>
  <si>
    <t>Guadua sp.</t>
  </si>
  <si>
    <t>Bambusa sp.</t>
  </si>
  <si>
    <t>Sphagnum sp.</t>
  </si>
  <si>
    <t>Chaliponga</t>
  </si>
  <si>
    <t>Buddleja globosa</t>
  </si>
  <si>
    <t>Heisteria pallida</t>
  </si>
  <si>
    <t>Tahuari (corteza)</t>
  </si>
  <si>
    <t>Unidad de medida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</si>
</sst>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 ###\ ##0.000"/>
    <numFmt numFmtId="166" formatCode="#\ ###\ ##0"/>
    <numFmt numFmtId="167" formatCode="_ * #,##0.00_ ;_ * \-#,##0.00_ ;_ * &quot;-&quot;??_ ;_ @_ "/>
    <numFmt numFmtId="168" formatCode="#."/>
    <numFmt numFmtId="169" formatCode="#,##0.0"/>
    <numFmt numFmtId="170" formatCode="#,##0.0000000"/>
    <numFmt numFmtId="171" formatCode="_(* #,##0.00_);_(* \(#,##0.00\);_(* &quot;-&quot;??_);_(@_)"/>
    <numFmt numFmtId="172" formatCode="_ * #,##0_ ;_ * \-#,##0_ ;_ * &quot;-&quot;_ ;_ @_ "/>
    <numFmt numFmtId="173" formatCode="_ * #,##0.00_ ;_ * \-#,##0.00_ ;_ * &quot;-&quot;_ ;_ @_ "/>
    <numFmt numFmtId="174" formatCode="#,##0_ ;\-#,##0\ "/>
    <numFmt numFmtId="175" formatCode="_-* #,##0_-;\-* #,##0_-;_-* &quot;-&quot;??_-;_-@_-"/>
  </numFmts>
  <fonts count="59"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Arial"/>
      <family val="2"/>
    </font>
    <font>
      <sz val="9"/>
      <color theme="1"/>
      <name val="Arial"/>
      <family val="2"/>
    </font>
    <font>
      <sz val="7"/>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sz val="10"/>
      <color theme="1"/>
      <name val="Arial"/>
      <family val="2"/>
    </font>
    <font>
      <b/>
      <sz val="10"/>
      <color theme="1"/>
      <name val="Arial"/>
      <family val="2"/>
    </font>
    <font>
      <b/>
      <sz val="9"/>
      <color theme="1"/>
      <name val="Arial"/>
      <family val="2"/>
    </font>
    <font>
      <b/>
      <sz val="10"/>
      <name val="Arial"/>
      <family val="2"/>
    </font>
    <font>
      <b/>
      <sz val="10"/>
      <color theme="0"/>
      <name val="Arial"/>
      <family val="2"/>
    </font>
    <font>
      <b/>
      <vertAlign val="superscript"/>
      <sz val="10"/>
      <color theme="0"/>
      <name val="Arial"/>
      <family val="2"/>
    </font>
    <font>
      <sz val="9"/>
      <color theme="1"/>
      <name val="Calibri"/>
      <family val="2"/>
      <scheme val="minor"/>
    </font>
    <font>
      <sz val="9"/>
      <name val="Calibri"/>
      <family val="2"/>
      <scheme val="minor"/>
    </font>
    <font>
      <vertAlign val="superscript"/>
      <sz val="9"/>
      <name val="Calibri"/>
      <family val="2"/>
      <scheme val="minor"/>
    </font>
    <font>
      <sz val="10"/>
      <name val="Calibri"/>
      <family val="2"/>
      <scheme val="minor"/>
    </font>
    <font>
      <sz val="8"/>
      <color theme="1"/>
      <name val="Arial"/>
      <family val="2"/>
    </font>
    <font>
      <sz val="11"/>
      <color rgb="FF000000"/>
      <name val="Calibri"/>
      <family val="2"/>
      <scheme val="minor"/>
    </font>
    <font>
      <sz val="11"/>
      <name val="Calibri"/>
      <family val="2"/>
    </font>
    <font>
      <b/>
      <sz val="8"/>
      <name val="Arial"/>
      <family val="2"/>
    </font>
    <font>
      <sz val="8"/>
      <name val="Arial Narrow"/>
      <family val="2"/>
    </font>
    <font>
      <sz val="16"/>
      <name val="Arial Narrow"/>
      <family val="2"/>
    </font>
    <font>
      <b/>
      <sz val="10"/>
      <name val="Arial Narrow"/>
      <family val="2"/>
    </font>
    <font>
      <b/>
      <sz val="8"/>
      <name val="Arial Narrow"/>
      <family val="2"/>
    </font>
    <font>
      <sz val="8"/>
      <name val="Arial"/>
      <family val="2"/>
    </font>
    <font>
      <b/>
      <sz val="11"/>
      <name val="Calibri"/>
      <family val="2"/>
    </font>
    <font>
      <i/>
      <sz val="11"/>
      <color theme="1"/>
      <name val="Calibri"/>
      <family val="2"/>
      <scheme val="minor"/>
    </font>
    <font>
      <sz val="7"/>
      <color theme="1"/>
      <name val="Arial"/>
      <family val="2"/>
    </font>
    <font>
      <sz val="8"/>
      <color rgb="FF000000"/>
      <name val="Arial"/>
      <family val="2"/>
    </font>
    <font>
      <b/>
      <vertAlign val="superscript"/>
      <sz val="8"/>
      <name val="Arial"/>
      <family val="2"/>
    </font>
    <font>
      <sz val="7"/>
      <name val="Arial"/>
      <family val="2"/>
    </font>
    <font>
      <b/>
      <sz val="9"/>
      <name val="Arial"/>
      <family val="2"/>
    </font>
    <font>
      <sz val="9"/>
      <name val="Arial"/>
      <family val="2"/>
    </font>
    <font>
      <b/>
      <vertAlign val="superscript"/>
      <sz val="9"/>
      <name val="Arial"/>
      <family val="2"/>
    </font>
    <font>
      <i/>
      <sz val="8"/>
      <name val="Arial"/>
      <family val="2"/>
    </font>
    <font>
      <b/>
      <sz val="7"/>
      <name val="Arial"/>
      <family val="2"/>
    </font>
    <font>
      <sz val="10"/>
      <color theme="0"/>
      <name val="Arial"/>
      <family val="2"/>
    </font>
    <font>
      <sz val="8"/>
      <color theme="0"/>
      <name val="Arial"/>
      <family val="2"/>
    </font>
    <font>
      <b/>
      <sz val="8"/>
      <color rgb="FFFF0000"/>
      <name val="Arial"/>
      <family val="2"/>
    </font>
    <font>
      <sz val="7"/>
      <color rgb="FFFF0000"/>
      <name val="Arial"/>
      <family val="2"/>
    </font>
    <font>
      <sz val="10"/>
      <color rgb="FF000000"/>
      <name val="Arial"/>
      <family val="2"/>
    </font>
    <font>
      <b/>
      <sz val="10"/>
      <color rgb="FF000000"/>
      <name val="Arial"/>
      <family val="2"/>
    </font>
    <font>
      <b/>
      <sz val="12"/>
      <color rgb="FFFFFFFF"/>
      <name val="Arial"/>
      <family val="2"/>
    </font>
    <font>
      <b/>
      <sz val="10"/>
      <color rgb="FFFFFFFF"/>
      <name val="Arial"/>
      <family val="2"/>
    </font>
    <font>
      <b/>
      <sz val="11"/>
      <color rgb="FFFFFFFF"/>
      <name val="Arial"/>
      <family val="2"/>
    </font>
    <font>
      <sz val="12"/>
      <color rgb="FFFFFFFF"/>
      <name val="Arial"/>
      <family val="2"/>
    </font>
    <font>
      <sz val="11"/>
      <color rgb="FF000000"/>
      <name val="Calibri"/>
      <family val="2"/>
    </font>
    <font>
      <sz val="11"/>
      <color rgb="FFFFFFFF"/>
      <name val="Arial"/>
      <family val="2"/>
    </font>
    <font>
      <sz val="10"/>
      <color theme="1"/>
      <name val="Calibri"/>
      <family val="2"/>
      <scheme val="minor"/>
    </font>
    <font>
      <i/>
      <sz val="10"/>
      <color theme="1"/>
      <name val="Arial"/>
      <family val="2"/>
    </font>
    <font>
      <sz val="7"/>
      <color theme="0"/>
      <name val="Arial"/>
      <family val="2"/>
    </font>
    <font>
      <sz val="9"/>
      <color theme="0"/>
      <name val="Arial"/>
      <family val="2"/>
    </font>
    <font>
      <b/>
      <sz val="14"/>
      <color theme="0"/>
      <name val="Arial"/>
      <family val="2"/>
    </font>
    <font>
      <sz val="11"/>
      <color theme="0"/>
      <name val="Arial"/>
      <family val="2"/>
    </font>
    <font>
      <b/>
      <sz val="8"/>
      <color theme="0"/>
      <name val="Arial"/>
      <family val="2"/>
    </font>
  </fonts>
  <fills count="2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theme="4" tint="0.79998168889431442"/>
      </patternFill>
    </fill>
    <fill>
      <patternFill patternType="solid">
        <fgColor rgb="FF009999"/>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59999389629810485"/>
        <bgColor indexed="64"/>
      </patternFill>
    </fill>
    <fill>
      <patternFill patternType="solid">
        <fgColor theme="9" tint="0.3999450666829432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rgb="FF5B9BD5"/>
        <bgColor indexed="64"/>
      </patternFill>
    </fill>
    <fill>
      <patternFill patternType="solid">
        <fgColor rgb="FFDEEAF6"/>
        <bgColor indexed="64"/>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medium">
        <color auto="1"/>
      </bottom>
      <diagonal/>
    </border>
    <border>
      <left style="thin">
        <color theme="4" tint="0.39991454817346722"/>
      </left>
      <right style="thin">
        <color theme="4" tint="0.39991454817346722"/>
      </right>
      <top/>
      <bottom style="thin">
        <color theme="4" tint="0.39991454817346722"/>
      </bottom>
      <diagonal/>
    </border>
    <border>
      <left style="thin">
        <color theme="4" tint="0.39994506668294322"/>
      </left>
      <right style="thin">
        <color theme="4" tint="0.39994506668294322"/>
      </right>
      <top style="thin">
        <color theme="4" tint="0.39994506668294322"/>
      </top>
      <bottom style="medium">
        <color auto="1"/>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medium">
        <color theme="1"/>
      </top>
      <bottom style="medium">
        <color theme="1"/>
      </bottom>
      <diagonal/>
    </border>
    <border>
      <left/>
      <right/>
      <top style="medium">
        <color theme="1"/>
      </top>
      <bottom/>
      <diagonal/>
    </border>
    <border>
      <left style="thin">
        <color theme="4" tint="0.39991454817346722"/>
      </left>
      <right style="thin">
        <color theme="4" tint="0.39991454817346722"/>
      </right>
      <top style="thin">
        <color theme="4" tint="0.39991454817346722"/>
      </top>
      <bottom style="medium">
        <color theme="1"/>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top style="medium">
        <color auto="1"/>
      </top>
      <bottom style="medium">
        <color auto="1"/>
      </bottom>
      <diagonal/>
    </border>
    <border>
      <left/>
      <right style="thin">
        <color theme="4" tint="0.39991454817346722"/>
      </right>
      <top style="medium">
        <color auto="1"/>
      </top>
      <bottom style="medium">
        <color auto="1"/>
      </bottom>
      <diagonal/>
    </border>
    <border>
      <left style="thin">
        <color theme="4" tint="0.39991454817346722"/>
      </left>
      <right style="thin">
        <color theme="4" tint="0.39991454817346722"/>
      </right>
      <top style="medium">
        <color auto="1"/>
      </top>
      <bottom style="medium">
        <color auto="1"/>
      </bottom>
      <diagonal/>
    </border>
    <border>
      <left/>
      <right/>
      <top style="medium">
        <color auto="1"/>
      </top>
      <bottom/>
      <diagonal/>
    </border>
    <border>
      <left style="thin">
        <color theme="0"/>
      </left>
      <right/>
      <top/>
      <bottom style="thin">
        <color theme="4" tint="0.39985351115451523"/>
      </bottom>
      <diagonal/>
    </border>
    <border>
      <left/>
      <right style="thin">
        <color theme="0"/>
      </right>
      <top/>
      <bottom style="thin">
        <color theme="4" tint="0.39985351115451523"/>
      </bottom>
      <diagonal/>
    </border>
    <border>
      <left style="thin">
        <color theme="4" tint="0.39988402966399123"/>
      </left>
      <right/>
      <top style="thin">
        <color theme="4" tint="0.39988402966399123"/>
      </top>
      <bottom/>
      <diagonal/>
    </border>
    <border>
      <left/>
      <right/>
      <top style="thin">
        <color theme="4" tint="0.39988402966399123"/>
      </top>
      <bottom style="thin">
        <color theme="4" tint="0.39994506668294322"/>
      </bottom>
      <diagonal/>
    </border>
    <border>
      <left style="thin">
        <color theme="4" tint="0.39985351115451523"/>
      </left>
      <right style="thin">
        <color theme="4" tint="0.39985351115451523"/>
      </right>
      <top style="thin">
        <color theme="4" tint="0.39985351115451523"/>
      </top>
      <bottom style="thin">
        <color theme="4" tint="0.39985351115451523"/>
      </bottom>
      <diagonal/>
    </border>
    <border>
      <left style="thin">
        <color theme="4" tint="0.39988402966399123"/>
      </left>
      <right/>
      <top style="thin">
        <color theme="4" tint="0.39994506668294322"/>
      </top>
      <bottom style="medium">
        <color auto="1"/>
      </bottom>
      <diagonal/>
    </border>
    <border>
      <left/>
      <right/>
      <top style="thin">
        <color theme="4" tint="0.39994506668294322"/>
      </top>
      <bottom style="medium">
        <color auto="1"/>
      </bottom>
      <diagonal/>
    </border>
    <border>
      <left style="thin">
        <color theme="4" tint="0.39985351115451523"/>
      </left>
      <right style="thin">
        <color theme="4" tint="0.39985351115451523"/>
      </right>
      <top style="thin">
        <color theme="4" tint="0.39985351115451523"/>
      </top>
      <bottom style="medium">
        <color auto="1"/>
      </bottom>
      <diagonal/>
    </border>
    <border>
      <left style="thin">
        <color theme="4" tint="0.39988402966399123"/>
      </left>
      <right/>
      <top/>
      <bottom style="thin">
        <color theme="4" tint="0.39991454817346722"/>
      </bottom>
      <diagonal/>
    </border>
    <border>
      <left/>
      <right/>
      <top/>
      <bottom style="thin">
        <color theme="4" tint="0.39994506668294322"/>
      </bottom>
      <diagonal/>
    </border>
    <border>
      <left style="thin">
        <color theme="4" tint="0.39985351115451523"/>
      </left>
      <right style="thin">
        <color theme="4" tint="0.39985351115451523"/>
      </right>
      <top/>
      <bottom style="thin">
        <color theme="4" tint="0.39985351115451523"/>
      </bottom>
      <diagonal/>
    </border>
    <border>
      <left style="thin">
        <color theme="4" tint="0.39988402966399123"/>
      </left>
      <right/>
      <top style="thin">
        <color theme="4" tint="0.39994506668294322"/>
      </top>
      <bottom style="thin">
        <color theme="4" tint="0.39991454817346722"/>
      </bottom>
      <diagonal/>
    </border>
    <border>
      <left/>
      <right/>
      <top style="thin">
        <color theme="4" tint="0.39994506668294322"/>
      </top>
      <bottom style="thin">
        <color theme="4" tint="0.39994506668294322"/>
      </bottom>
      <diagonal/>
    </border>
    <border>
      <left style="thin">
        <color theme="4" tint="0.39988402966399123"/>
      </left>
      <right/>
      <top style="thin">
        <color theme="4" tint="0.39994506668294322"/>
      </top>
      <bottom/>
      <diagonal/>
    </border>
    <border>
      <left style="thin">
        <color theme="4" tint="0.39985351115451523"/>
      </left>
      <right style="thin">
        <color theme="4" tint="0.39985351115451523"/>
      </right>
      <top style="thin">
        <color theme="4" tint="0.39985351115451523"/>
      </top>
      <bottom/>
      <diagonal/>
    </border>
    <border>
      <left style="thin">
        <color theme="4" tint="0.39988402966399123"/>
      </left>
      <right/>
      <top style="medium">
        <color auto="1"/>
      </top>
      <bottom style="thin">
        <color theme="4" tint="0.39991454817346722"/>
      </bottom>
      <diagonal/>
    </border>
    <border>
      <left/>
      <right/>
      <top style="medium">
        <color auto="1"/>
      </top>
      <bottom style="thin">
        <color theme="4" tint="0.39994506668294322"/>
      </bottom>
      <diagonal/>
    </border>
    <border>
      <left style="thin">
        <color theme="4" tint="0.39985351115451523"/>
      </left>
      <right style="thin">
        <color theme="4" tint="0.39985351115451523"/>
      </right>
      <top style="medium">
        <color auto="1"/>
      </top>
      <bottom style="thin">
        <color theme="4" tint="0.39985351115451523"/>
      </bottom>
      <diagonal/>
    </border>
    <border>
      <left style="thin">
        <color theme="4" tint="0.39988402966399123"/>
      </left>
      <right/>
      <top style="thin">
        <color theme="4" tint="0.39991454817346722"/>
      </top>
      <bottom/>
      <diagonal/>
    </border>
    <border>
      <left/>
      <right/>
      <top style="thin">
        <color theme="4" tint="0.39994506668294322"/>
      </top>
      <bottom/>
      <diagonal/>
    </border>
    <border>
      <left style="thin">
        <color theme="4" tint="0.39988402966399123"/>
      </left>
      <right/>
      <top/>
      <bottom/>
      <diagonal/>
    </border>
    <border>
      <left style="thin">
        <color theme="4" tint="0.39988402966399123"/>
      </left>
      <right/>
      <top/>
      <bottom style="thin">
        <color theme="4" tint="0.39994506668294322"/>
      </bottom>
      <diagonal/>
    </border>
    <border>
      <left style="thin">
        <color theme="4" tint="0.39985351115451523"/>
      </left>
      <right style="thin">
        <color theme="4" tint="0.39985351115451523"/>
      </right>
      <top/>
      <bottom/>
      <diagonal/>
    </border>
    <border>
      <left style="thin">
        <color theme="4" tint="0.39988402966399123"/>
      </left>
      <right/>
      <top style="thin">
        <color theme="4" tint="0.39994506668294322"/>
      </top>
      <bottom style="thin">
        <color theme="4" tint="0.39994506668294322"/>
      </bottom>
      <diagonal/>
    </border>
    <border>
      <left style="thin">
        <color theme="4" tint="0.39988402966399123"/>
      </left>
      <right/>
      <top style="thin">
        <color theme="4" tint="0.39994506668294322"/>
      </top>
      <bottom style="thin">
        <color theme="4" tint="0.39988402966399123"/>
      </bottom>
      <diagonal/>
    </border>
    <border>
      <left/>
      <right/>
      <top style="thin">
        <color theme="4" tint="0.39994506668294322"/>
      </top>
      <bottom style="thin">
        <color theme="4" tint="0.399884029663991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medium">
        <color indexed="9"/>
      </right>
      <top/>
      <bottom/>
      <diagonal/>
    </border>
    <border>
      <left style="medium">
        <color indexed="9"/>
      </left>
      <right style="medium">
        <color indexed="9"/>
      </right>
      <top/>
      <bottom/>
      <diagonal/>
    </border>
    <border>
      <left/>
      <right/>
      <top style="double">
        <color indexed="64"/>
      </top>
      <bottom style="thin">
        <color indexed="64"/>
      </bottom>
      <diagonal/>
    </border>
    <border>
      <left/>
      <right/>
      <top/>
      <bottom style="medium">
        <color indexed="9"/>
      </bottom>
      <diagonal/>
    </border>
    <border>
      <left/>
      <right style="medium">
        <color indexed="9"/>
      </right>
      <top/>
      <bottom style="medium">
        <color indexed="9"/>
      </bottom>
      <diagonal/>
    </border>
    <border>
      <left style="medium">
        <color indexed="9"/>
      </left>
      <right/>
      <top/>
      <bottom/>
      <diagonal/>
    </border>
    <border>
      <left/>
      <right style="medium">
        <color indexed="9"/>
      </right>
      <top style="medium">
        <color indexed="9"/>
      </top>
      <bottom/>
      <diagonal/>
    </border>
    <border>
      <left style="medium">
        <color indexed="9"/>
      </left>
      <right/>
      <top/>
      <bottom style="medium">
        <color indexed="9"/>
      </bottom>
      <diagonal/>
    </border>
    <border>
      <left/>
      <right/>
      <top style="double">
        <color indexed="64"/>
      </top>
      <bottom style="medium">
        <color indexed="64"/>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theme="4" tint="0.39997558519241921"/>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medium">
        <color rgb="FF9CC2E5"/>
      </left>
      <right style="medium">
        <color rgb="FF9CC2E5"/>
      </right>
      <top/>
      <bottom/>
      <diagonal/>
    </border>
    <border>
      <left/>
      <right/>
      <top/>
      <bottom style="medium">
        <color rgb="FF9CC2E5"/>
      </bottom>
      <diagonal/>
    </border>
    <border>
      <left style="medium">
        <color rgb="FF9CC2E5"/>
      </left>
      <right style="medium">
        <color rgb="FF9CC2E5"/>
      </right>
      <top style="medium">
        <color rgb="FF9CC2E5"/>
      </top>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right style="medium">
        <color rgb="FF9CC2E5"/>
      </right>
      <top style="medium">
        <color rgb="FF9CC2E5"/>
      </top>
      <bottom style="medium">
        <color rgb="FF9CC2E5"/>
      </bottom>
      <diagonal/>
    </border>
    <border>
      <left/>
      <right/>
      <top/>
      <bottom style="medium">
        <color rgb="FF5B9BD5"/>
      </bottom>
      <diagonal/>
    </border>
    <border>
      <left style="medium">
        <color rgb="FF9CC2E5"/>
      </left>
      <right style="medium">
        <color rgb="FF9CC2E5"/>
      </right>
      <top style="medium">
        <color rgb="FF5B9BD5"/>
      </top>
      <bottom/>
      <diagonal/>
    </border>
    <border>
      <left style="medium">
        <color rgb="FF5B9BD5"/>
      </left>
      <right/>
      <top style="medium">
        <color rgb="FF5B9BD5"/>
      </top>
      <bottom/>
      <diagonal/>
    </border>
    <border>
      <left style="medium">
        <color rgb="FF5B9BD5"/>
      </left>
      <right/>
      <top/>
      <bottom style="medium">
        <color rgb="FF9CC2E5"/>
      </bottom>
      <diagonal/>
    </border>
    <border>
      <left style="medium">
        <color rgb="FF9CC2E5"/>
      </left>
      <right style="medium">
        <color rgb="FF9CC2E5"/>
      </right>
      <top/>
      <bottom style="double">
        <color rgb="FF4472C4"/>
      </bottom>
      <diagonal/>
    </border>
    <border>
      <left/>
      <right style="medium">
        <color rgb="FF9CC2E5"/>
      </right>
      <top/>
      <bottom style="double">
        <color rgb="FF4472C4"/>
      </bottom>
      <diagonal/>
    </border>
    <border>
      <left style="medium">
        <color rgb="FF5B9BD5"/>
      </left>
      <right/>
      <top/>
      <bottom/>
      <diagonal/>
    </border>
    <border>
      <left/>
      <right/>
      <top style="medium">
        <color rgb="FF5B9BD5"/>
      </top>
      <bottom/>
      <diagonal/>
    </border>
    <border>
      <left/>
      <right style="medium">
        <color rgb="FF5B9BD5"/>
      </right>
      <top style="medium">
        <color rgb="FF5B9BD5"/>
      </top>
      <bottom/>
      <diagonal/>
    </border>
    <border>
      <left/>
      <right style="medium">
        <color rgb="FF5B9BD5"/>
      </right>
      <top/>
      <bottom style="medium">
        <color rgb="FF9CC2E5"/>
      </bottom>
      <diagonal/>
    </border>
    <border>
      <left style="medium">
        <color rgb="FF9CC2E5"/>
      </left>
      <right/>
      <top/>
      <bottom style="medium">
        <color rgb="FF9CC2E5"/>
      </bottom>
      <diagonal/>
    </border>
    <border>
      <left style="medium">
        <color rgb="FF9CC2E5"/>
      </left>
      <right/>
      <top style="medium">
        <color rgb="FF5B9BD5"/>
      </top>
      <bottom style="medium">
        <color rgb="FF9CC2E5"/>
      </bottom>
      <diagonal/>
    </border>
    <border>
      <left/>
      <right/>
      <top style="medium">
        <color rgb="FF5B9BD5"/>
      </top>
      <bottom style="medium">
        <color rgb="FF9CC2E5"/>
      </bottom>
      <diagonal/>
    </border>
    <border>
      <left/>
      <right style="medium">
        <color rgb="FF9CC2E5"/>
      </right>
      <top style="medium">
        <color rgb="FF5B9BD5"/>
      </top>
      <bottom style="medium">
        <color rgb="FF9CC2E5"/>
      </bottom>
      <diagonal/>
    </border>
    <border>
      <left style="medium">
        <color rgb="FF9CC2E5"/>
      </left>
      <right style="medium">
        <color rgb="FF9CC2E5"/>
      </right>
      <top/>
      <bottom style="double">
        <color rgb="FF5B9BD5"/>
      </bottom>
      <diagonal/>
    </border>
    <border>
      <left/>
      <right style="medium">
        <color rgb="FF9CC2E5"/>
      </right>
      <top/>
      <bottom style="double">
        <color rgb="FF5B9BD5"/>
      </bottom>
      <diagonal/>
    </border>
    <border>
      <left style="medium">
        <color rgb="FF5B9BD5"/>
      </left>
      <right/>
      <top/>
      <bottom style="medium">
        <color rgb="FF5B9BD5"/>
      </bottom>
      <diagonal/>
    </border>
    <border>
      <left/>
      <right style="medium">
        <color rgb="FF5B9BD5"/>
      </right>
      <top/>
      <bottom style="medium">
        <color rgb="FF5B9BD5"/>
      </bottom>
      <diagonal/>
    </border>
    <border>
      <left/>
      <right style="thin">
        <color indexed="64"/>
      </right>
      <top/>
      <bottom style="thin">
        <color theme="4" tint="0.39997558519241921"/>
      </bottom>
      <diagonal/>
    </border>
  </borders>
  <cellStyleXfs count="14">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8" fillId="0" borderId="0"/>
    <xf numFmtId="9" fontId="8" fillId="0" borderId="0" applyFont="0" applyFill="0" applyBorder="0" applyAlignment="0" applyProtection="0"/>
    <xf numFmtId="0" fontId="6" fillId="0" borderId="0"/>
    <xf numFmtId="0" fontId="21" fillId="0" borderId="0"/>
    <xf numFmtId="0" fontId="8" fillId="0" borderId="0"/>
    <xf numFmtId="0" fontId="8" fillId="0" borderId="0"/>
    <xf numFmtId="171"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0" fontId="44" fillId="0" borderId="0"/>
  </cellStyleXfs>
  <cellXfs count="787">
    <xf numFmtId="0" fontId="0" fillId="0" borderId="0" xfId="0"/>
    <xf numFmtId="0" fontId="2" fillId="0" borderId="0" xfId="0" applyFont="1"/>
    <xf numFmtId="0" fontId="5" fillId="0" borderId="0" xfId="0" applyFont="1"/>
    <xf numFmtId="164" fontId="2" fillId="0" borderId="2" xfId="0" applyNumberFormat="1" applyFont="1" applyBorder="1"/>
    <xf numFmtId="4" fontId="2" fillId="0" borderId="2" xfId="0" applyNumberFormat="1" applyFont="1" applyBorder="1"/>
    <xf numFmtId="164" fontId="2" fillId="2" borderId="2" xfId="0" applyNumberFormat="1" applyFont="1" applyFill="1" applyBorder="1"/>
    <xf numFmtId="164" fontId="2" fillId="2" borderId="2" xfId="0" applyNumberFormat="1" applyFont="1" applyFill="1" applyBorder="1" applyAlignment="1">
      <alignment wrapText="1"/>
    </xf>
    <xf numFmtId="3" fontId="2" fillId="0" borderId="2" xfId="0" applyNumberFormat="1" applyFont="1" applyBorder="1"/>
    <xf numFmtId="164" fontId="2" fillId="0" borderId="0" xfId="0" applyNumberFormat="1" applyFont="1" applyBorder="1"/>
    <xf numFmtId="4" fontId="2" fillId="0" borderId="0" xfId="0" applyNumberFormat="1" applyFont="1" applyBorder="1"/>
    <xf numFmtId="0" fontId="7" fillId="0" borderId="0" xfId="3" applyAlignment="1">
      <alignment wrapText="1"/>
    </xf>
    <xf numFmtId="0" fontId="7" fillId="0" borderId="0" xfId="3"/>
    <xf numFmtId="0" fontId="10" fillId="0" borderId="0" xfId="4" applyFont="1" applyAlignment="1">
      <alignment vertical="center"/>
    </xf>
    <xf numFmtId="0" fontId="11" fillId="0" borderId="0" xfId="4" applyFont="1" applyAlignment="1">
      <alignment horizontal="center" vertical="center"/>
    </xf>
    <xf numFmtId="0" fontId="11" fillId="0" borderId="2" xfId="4" applyFont="1" applyBorder="1" applyAlignment="1">
      <alignment horizontal="center" vertical="center"/>
    </xf>
    <xf numFmtId="0" fontId="4" fillId="0" borderId="2" xfId="4" applyFont="1" applyBorder="1" applyAlignment="1">
      <alignment vertical="center"/>
    </xf>
    <xf numFmtId="165" fontId="4" fillId="0" borderId="2" xfId="4" applyNumberFormat="1" applyFont="1" applyBorder="1" applyAlignment="1">
      <alignment vertical="center"/>
    </xf>
    <xf numFmtId="166" fontId="4" fillId="0" borderId="2" xfId="4" applyNumberFormat="1" applyFont="1" applyBorder="1" applyAlignment="1">
      <alignment vertical="center"/>
    </xf>
    <xf numFmtId="1" fontId="4" fillId="0" borderId="2" xfId="4" applyNumberFormat="1" applyFont="1" applyBorder="1" applyAlignment="1">
      <alignment horizontal="center" vertical="center"/>
    </xf>
    <xf numFmtId="2" fontId="4" fillId="0" borderId="2" xfId="4" applyNumberFormat="1" applyFont="1" applyBorder="1" applyAlignment="1">
      <alignment horizontal="center" vertical="center"/>
    </xf>
    <xf numFmtId="0" fontId="4" fillId="0" borderId="0" xfId="4" applyFont="1" applyAlignment="1">
      <alignment vertical="center"/>
    </xf>
    <xf numFmtId="0" fontId="10" fillId="0" borderId="2" xfId="4" applyFont="1" applyBorder="1" applyAlignment="1">
      <alignment vertical="center"/>
    </xf>
    <xf numFmtId="0" fontId="10" fillId="0" borderId="2" xfId="4" applyFont="1" applyBorder="1" applyAlignment="1">
      <alignment vertical="center" wrapText="1"/>
    </xf>
    <xf numFmtId="0" fontId="10" fillId="0" borderId="0" xfId="4" applyFont="1" applyAlignment="1">
      <alignment vertical="center" wrapText="1"/>
    </xf>
    <xf numFmtId="1" fontId="10" fillId="0" borderId="2" xfId="4" applyNumberFormat="1" applyFont="1" applyBorder="1" applyAlignment="1">
      <alignment horizontal="center" vertical="center"/>
    </xf>
    <xf numFmtId="2" fontId="10" fillId="0" borderId="2" xfId="4" applyNumberFormat="1" applyFont="1" applyBorder="1" applyAlignment="1">
      <alignment horizontal="center" vertical="center"/>
    </xf>
    <xf numFmtId="1" fontId="10" fillId="0" borderId="0" xfId="4" applyNumberFormat="1" applyFont="1" applyAlignment="1">
      <alignment vertical="center"/>
    </xf>
    <xf numFmtId="0" fontId="11" fillId="0" borderId="2" xfId="4" applyFont="1" applyBorder="1" applyAlignment="1">
      <alignment vertical="center"/>
    </xf>
    <xf numFmtId="1" fontId="11" fillId="0" borderId="2" xfId="4" applyNumberFormat="1" applyFont="1" applyBorder="1" applyAlignment="1">
      <alignment horizontal="center" vertical="center"/>
    </xf>
    <xf numFmtId="2" fontId="11" fillId="0" borderId="2" xfId="4" applyNumberFormat="1" applyFont="1" applyBorder="1" applyAlignment="1">
      <alignment horizontal="center" vertical="center"/>
    </xf>
    <xf numFmtId="0" fontId="11" fillId="0" borderId="0" xfId="4" applyFont="1" applyAlignment="1">
      <alignment vertical="center"/>
    </xf>
    <xf numFmtId="0" fontId="10" fillId="0" borderId="0" xfId="4" applyFont="1" applyAlignment="1">
      <alignment horizontal="center" vertical="center"/>
    </xf>
    <xf numFmtId="0" fontId="11" fillId="0" borderId="2" xfId="4" applyFont="1" applyBorder="1" applyAlignment="1">
      <alignment horizontal="center" vertical="center" wrapText="1"/>
    </xf>
    <xf numFmtId="0" fontId="4" fillId="0" borderId="2" xfId="4" applyFont="1" applyBorder="1" applyAlignment="1">
      <alignment horizontal="center" vertical="center"/>
    </xf>
    <xf numFmtId="10" fontId="10" fillId="0" borderId="2" xfId="2" applyNumberFormat="1" applyFont="1" applyBorder="1" applyAlignment="1">
      <alignment vertical="center"/>
    </xf>
    <xf numFmtId="10" fontId="10" fillId="0" borderId="0" xfId="2" applyNumberFormat="1" applyFont="1" applyAlignment="1">
      <alignment vertical="center"/>
    </xf>
    <xf numFmtId="0" fontId="11" fillId="0" borderId="0" xfId="4" applyFont="1" applyAlignment="1">
      <alignment horizontal="center" vertical="center" wrapText="1"/>
    </xf>
    <xf numFmtId="10" fontId="4" fillId="0" borderId="2" xfId="2" applyNumberFormat="1" applyFont="1" applyBorder="1" applyAlignment="1">
      <alignment horizontal="center" vertical="center"/>
    </xf>
    <xf numFmtId="0" fontId="8" fillId="0" borderId="0" xfId="4" applyAlignment="1">
      <alignment vertical="top"/>
    </xf>
    <xf numFmtId="0" fontId="14" fillId="6" borderId="6" xfId="4" applyFont="1" applyFill="1" applyBorder="1" applyAlignment="1">
      <alignment horizontal="center" vertical="center" wrapText="1"/>
    </xf>
    <xf numFmtId="0" fontId="14" fillId="6" borderId="7" xfId="4" applyFont="1" applyFill="1" applyBorder="1" applyAlignment="1">
      <alignment horizontal="center" vertical="center" wrapText="1"/>
    </xf>
    <xf numFmtId="0" fontId="14" fillId="6" borderId="8" xfId="4" applyFont="1" applyFill="1" applyBorder="1" applyAlignment="1">
      <alignment horizontal="center" vertical="center" wrapText="1"/>
    </xf>
    <xf numFmtId="0" fontId="8" fillId="0" borderId="0" xfId="4" applyAlignment="1">
      <alignment horizontal="center" vertical="center"/>
    </xf>
    <xf numFmtId="0" fontId="13" fillId="0" borderId="0" xfId="4" applyFont="1" applyAlignment="1">
      <alignment horizontal="center" vertical="top"/>
    </xf>
    <xf numFmtId="0" fontId="11" fillId="7" borderId="9" xfId="4" applyFont="1" applyFill="1" applyBorder="1" applyAlignment="1">
      <alignment vertical="top" wrapText="1"/>
    </xf>
    <xf numFmtId="0" fontId="10" fillId="7" borderId="9" xfId="4" applyFont="1" applyFill="1" applyBorder="1" applyAlignment="1">
      <alignment vertical="top" wrapText="1"/>
    </xf>
    <xf numFmtId="0" fontId="8" fillId="7" borderId="9" xfId="4" applyFill="1" applyBorder="1" applyAlignment="1">
      <alignment horizontal="center" vertical="top" wrapText="1"/>
    </xf>
    <xf numFmtId="167" fontId="8" fillId="7" borderId="9" xfId="4" applyNumberFormat="1" applyFill="1" applyBorder="1" applyAlignment="1">
      <alignment vertical="top" wrapText="1"/>
    </xf>
    <xf numFmtId="0" fontId="11" fillId="0" borderId="9" xfId="4" applyFont="1" applyBorder="1" applyAlignment="1">
      <alignment vertical="top" wrapText="1"/>
    </xf>
    <xf numFmtId="0" fontId="10" fillId="0" borderId="9" xfId="4" applyFont="1" applyBorder="1" applyAlignment="1">
      <alignment vertical="top" wrapText="1"/>
    </xf>
    <xf numFmtId="0" fontId="8" fillId="0" borderId="9" xfId="4" applyBorder="1" applyAlignment="1">
      <alignment horizontal="center" vertical="top" wrapText="1"/>
    </xf>
    <xf numFmtId="167" fontId="8" fillId="0" borderId="9" xfId="4" applyNumberFormat="1" applyBorder="1" applyAlignment="1">
      <alignment vertical="top" wrapText="1"/>
    </xf>
    <xf numFmtId="0" fontId="13" fillId="7" borderId="10" xfId="4" applyFont="1" applyFill="1" applyBorder="1" applyAlignment="1">
      <alignment vertical="top"/>
    </xf>
    <xf numFmtId="167" fontId="13" fillId="7" borderId="10" xfId="4" applyNumberFormat="1" applyFont="1" applyFill="1" applyBorder="1" applyAlignment="1">
      <alignment vertical="top"/>
    </xf>
    <xf numFmtId="0" fontId="13" fillId="7" borderId="10" xfId="4" applyFont="1" applyFill="1" applyBorder="1" applyAlignment="1">
      <alignment horizontal="center" vertical="top"/>
    </xf>
    <xf numFmtId="0" fontId="11" fillId="0" borderId="11" xfId="4" applyFont="1" applyBorder="1" applyAlignment="1">
      <alignment horizontal="center" vertical="top" wrapText="1"/>
    </xf>
    <xf numFmtId="167" fontId="11" fillId="0" borderId="11" xfId="4" applyNumberFormat="1" applyFont="1" applyBorder="1" applyAlignment="1">
      <alignment vertical="top" wrapText="1"/>
    </xf>
    <xf numFmtId="0" fontId="8" fillId="0" borderId="10" xfId="4" applyBorder="1" applyAlignment="1">
      <alignment horizontal="left" wrapText="1" indent="4"/>
    </xf>
    <xf numFmtId="167" fontId="8" fillId="0" borderId="10" xfId="4" applyNumberFormat="1" applyBorder="1" applyAlignment="1">
      <alignment wrapText="1"/>
    </xf>
    <xf numFmtId="0" fontId="8" fillId="0" borderId="10" xfId="4" applyBorder="1" applyAlignment="1">
      <alignment horizontal="center" wrapText="1"/>
    </xf>
    <xf numFmtId="0" fontId="11" fillId="7" borderId="12" xfId="4" applyFont="1" applyFill="1" applyBorder="1" applyAlignment="1">
      <alignment vertical="top" wrapText="1"/>
    </xf>
    <xf numFmtId="0" fontId="10" fillId="7" borderId="12" xfId="4" applyFont="1" applyFill="1" applyBorder="1" applyAlignment="1">
      <alignment vertical="top" wrapText="1"/>
    </xf>
    <xf numFmtId="0" fontId="8" fillId="7" borderId="12" xfId="4" applyFill="1" applyBorder="1" applyAlignment="1">
      <alignment horizontal="center" vertical="top" wrapText="1"/>
    </xf>
    <xf numFmtId="167" fontId="8" fillId="7" borderId="12" xfId="4" applyNumberFormat="1" applyFill="1" applyBorder="1" applyAlignment="1">
      <alignment vertical="top" wrapText="1"/>
    </xf>
    <xf numFmtId="0" fontId="8" fillId="7" borderId="13" xfId="4" applyFill="1" applyBorder="1" applyAlignment="1">
      <alignment horizontal="left" wrapText="1" indent="4"/>
    </xf>
    <xf numFmtId="167" fontId="8" fillId="7" borderId="13" xfId="4" applyNumberFormat="1" applyFill="1" applyBorder="1" applyAlignment="1">
      <alignment wrapText="1"/>
    </xf>
    <xf numFmtId="0" fontId="8" fillId="7" borderId="13" xfId="4" applyFill="1" applyBorder="1" applyAlignment="1">
      <alignment horizontal="center" wrapText="1"/>
    </xf>
    <xf numFmtId="0" fontId="13" fillId="0" borderId="14" xfId="4" applyFont="1" applyBorder="1" applyAlignment="1">
      <alignment wrapText="1"/>
    </xf>
    <xf numFmtId="167" fontId="13" fillId="0" borderId="14" xfId="4" applyNumberFormat="1" applyFont="1" applyBorder="1" applyAlignment="1">
      <alignment wrapText="1"/>
    </xf>
    <xf numFmtId="0" fontId="13" fillId="0" borderId="14" xfId="4" applyFont="1" applyBorder="1" applyAlignment="1">
      <alignment horizontal="center" wrapText="1"/>
    </xf>
    <xf numFmtId="0" fontId="11" fillId="8" borderId="15" xfId="4" applyFont="1" applyFill="1" applyBorder="1" applyAlignment="1">
      <alignment wrapText="1"/>
    </xf>
    <xf numFmtId="167" fontId="11" fillId="8" borderId="15" xfId="4" applyNumberFormat="1" applyFont="1" applyFill="1" applyBorder="1" applyAlignment="1">
      <alignment wrapText="1"/>
    </xf>
    <xf numFmtId="0" fontId="11" fillId="8" borderId="15" xfId="4" applyFont="1" applyFill="1" applyBorder="1" applyAlignment="1">
      <alignment horizontal="center" wrapText="1"/>
    </xf>
    <xf numFmtId="0" fontId="16" fillId="0" borderId="0" xfId="4" applyFont="1" applyAlignment="1">
      <alignment horizontal="justify" vertical="center" wrapText="1"/>
    </xf>
    <xf numFmtId="0" fontId="16" fillId="0" borderId="0" xfId="4" applyFont="1" applyAlignment="1">
      <alignment horizontal="justify" vertical="top" wrapText="1"/>
    </xf>
    <xf numFmtId="0" fontId="11" fillId="7" borderId="17" xfId="4" applyFont="1" applyFill="1" applyBorder="1" applyAlignment="1">
      <alignment horizontal="center" vertical="top" wrapText="1"/>
    </xf>
    <xf numFmtId="167" fontId="11" fillId="7" borderId="17" xfId="4" applyNumberFormat="1" applyFont="1" applyFill="1" applyBorder="1" applyAlignment="1">
      <alignment vertical="top" wrapText="1"/>
    </xf>
    <xf numFmtId="0" fontId="11" fillId="0" borderId="12" xfId="4" applyFont="1" applyBorder="1" applyAlignment="1">
      <alignment vertical="top" wrapText="1"/>
    </xf>
    <xf numFmtId="0" fontId="10" fillId="0" borderId="12" xfId="4" applyFont="1" applyBorder="1" applyAlignment="1">
      <alignment vertical="top" wrapText="1"/>
    </xf>
    <xf numFmtId="0" fontId="8" fillId="0" borderId="12" xfId="4" applyBorder="1" applyAlignment="1">
      <alignment horizontal="center" vertical="top" wrapText="1"/>
    </xf>
    <xf numFmtId="167" fontId="8" fillId="0" borderId="12" xfId="4" applyNumberFormat="1" applyBorder="1" applyAlignment="1">
      <alignment vertical="top" wrapText="1"/>
    </xf>
    <xf numFmtId="0" fontId="11" fillId="0" borderId="18" xfId="4" applyFont="1" applyBorder="1" applyAlignment="1">
      <alignment horizontal="center" vertical="top" wrapText="1"/>
    </xf>
    <xf numFmtId="167" fontId="11" fillId="0" borderId="18" xfId="4" applyNumberFormat="1" applyFont="1" applyBorder="1" applyAlignment="1">
      <alignment vertical="top" wrapText="1"/>
    </xf>
    <xf numFmtId="0" fontId="11" fillId="8" borderId="21" xfId="4" applyFont="1" applyFill="1" applyBorder="1" applyAlignment="1">
      <alignment horizontal="center" vertical="top" wrapText="1"/>
    </xf>
    <xf numFmtId="167" fontId="11" fillId="8" borderId="21" xfId="4" applyNumberFormat="1" applyFont="1" applyFill="1" applyBorder="1" applyAlignment="1">
      <alignment vertical="top" wrapText="1"/>
    </xf>
    <xf numFmtId="0" fontId="8" fillId="0" borderId="0" xfId="4" applyAlignment="1">
      <alignment horizontal="center" vertical="top"/>
    </xf>
    <xf numFmtId="0" fontId="8" fillId="0" borderId="0" xfId="4"/>
    <xf numFmtId="168" fontId="19" fillId="0" borderId="25" xfId="4" applyNumberFormat="1" applyFont="1" applyBorder="1" applyAlignment="1">
      <alignment horizontal="center" vertical="top"/>
    </xf>
    <xf numFmtId="0" fontId="19" fillId="0" borderId="26" xfId="4" applyFont="1" applyBorder="1" applyAlignment="1">
      <alignment horizontal="left" vertical="top" wrapText="1"/>
    </xf>
    <xf numFmtId="0" fontId="19" fillId="0" borderId="27" xfId="4" applyFont="1" applyBorder="1" applyAlignment="1">
      <alignment horizontal="center" vertical="top" wrapText="1"/>
    </xf>
    <xf numFmtId="0" fontId="19" fillId="0" borderId="27" xfId="4" applyFont="1" applyBorder="1" applyAlignment="1">
      <alignment horizontal="left" vertical="top" wrapText="1"/>
    </xf>
    <xf numFmtId="168" fontId="19" fillId="0" borderId="28" xfId="4" applyNumberFormat="1" applyFont="1" applyBorder="1" applyAlignment="1">
      <alignment horizontal="center" vertical="top"/>
    </xf>
    <xf numFmtId="0" fontId="19" fillId="0" borderId="29" xfId="4" applyFont="1" applyBorder="1" applyAlignment="1">
      <alignment horizontal="left" vertical="top" wrapText="1"/>
    </xf>
    <xf numFmtId="0" fontId="19" fillId="0" borderId="30" xfId="4" applyFont="1" applyBorder="1" applyAlignment="1">
      <alignment horizontal="center" vertical="top" wrapText="1"/>
    </xf>
    <xf numFmtId="0" fontId="19" fillId="0" borderId="30" xfId="4" applyFont="1" applyBorder="1" applyAlignment="1">
      <alignment horizontal="left" vertical="top" wrapText="1"/>
    </xf>
    <xf numFmtId="168" fontId="19" fillId="0" borderId="31" xfId="4" applyNumberFormat="1" applyFont="1" applyBorder="1" applyAlignment="1">
      <alignment horizontal="center" vertical="top"/>
    </xf>
    <xf numFmtId="0" fontId="19" fillId="0" borderId="32" xfId="4" applyFont="1" applyBorder="1" applyAlignment="1">
      <alignment horizontal="left" vertical="top" wrapText="1"/>
    </xf>
    <xf numFmtId="0" fontId="19" fillId="0" borderId="33" xfId="4" applyFont="1" applyBorder="1" applyAlignment="1">
      <alignment horizontal="center" vertical="top" wrapText="1"/>
    </xf>
    <xf numFmtId="0" fontId="19" fillId="0" borderId="33" xfId="4" applyFont="1" applyBorder="1" applyAlignment="1">
      <alignment horizontal="left" vertical="top" wrapText="1"/>
    </xf>
    <xf numFmtId="168" fontId="19" fillId="0" borderId="34" xfId="4" applyNumberFormat="1" applyFont="1" applyBorder="1" applyAlignment="1">
      <alignment horizontal="center" vertical="top"/>
    </xf>
    <xf numFmtId="0" fontId="19" fillId="0" borderId="35" xfId="4" applyFont="1" applyBorder="1" applyAlignment="1">
      <alignment horizontal="left" vertical="top" wrapText="1"/>
    </xf>
    <xf numFmtId="168" fontId="19" fillId="0" borderId="36" xfId="4" applyNumberFormat="1" applyFont="1" applyBorder="1" applyAlignment="1">
      <alignment horizontal="center" vertical="top"/>
    </xf>
    <xf numFmtId="0" fontId="19" fillId="0" borderId="0" xfId="4" applyFont="1" applyAlignment="1">
      <alignment horizontal="left" vertical="top" wrapText="1"/>
    </xf>
    <xf numFmtId="0" fontId="19" fillId="0" borderId="37" xfId="4" applyFont="1" applyBorder="1" applyAlignment="1">
      <alignment horizontal="center" vertical="top" wrapText="1"/>
    </xf>
    <xf numFmtId="0" fontId="19" fillId="0" borderId="37" xfId="4" applyFont="1" applyBorder="1" applyAlignment="1">
      <alignment horizontal="left" vertical="top" wrapText="1"/>
    </xf>
    <xf numFmtId="168" fontId="19" fillId="0" borderId="38" xfId="4" applyNumberFormat="1" applyFont="1" applyBorder="1" applyAlignment="1">
      <alignment horizontal="center" vertical="top"/>
    </xf>
    <xf numFmtId="0" fontId="19" fillId="0" borderId="39" xfId="4" applyFont="1" applyBorder="1" applyAlignment="1">
      <alignment horizontal="left" vertical="top" wrapText="1"/>
    </xf>
    <xf numFmtId="0" fontId="19" fillId="0" borderId="40" xfId="4" applyFont="1" applyBorder="1" applyAlignment="1">
      <alignment horizontal="center" vertical="top" wrapText="1"/>
    </xf>
    <xf numFmtId="0" fontId="19" fillId="0" borderId="40" xfId="4" applyFont="1" applyBorder="1" applyAlignment="1">
      <alignment horizontal="left" vertical="top" wrapText="1"/>
    </xf>
    <xf numFmtId="168" fontId="19" fillId="0" borderId="41" xfId="4" applyNumberFormat="1" applyFont="1" applyBorder="1" applyAlignment="1">
      <alignment horizontal="center" vertical="top"/>
    </xf>
    <xf numFmtId="0" fontId="19" fillId="0" borderId="42" xfId="4" applyFont="1" applyBorder="1" applyAlignment="1">
      <alignment horizontal="left" vertical="top" wrapText="1"/>
    </xf>
    <xf numFmtId="168" fontId="19" fillId="0" borderId="43" xfId="4" applyNumberFormat="1" applyFont="1" applyBorder="1" applyAlignment="1">
      <alignment horizontal="center" vertical="top"/>
    </xf>
    <xf numFmtId="0" fontId="19" fillId="0" borderId="0" xfId="4" applyFont="1" applyAlignment="1">
      <alignment horizontal="left" vertical="top" wrapText="1" indent="1"/>
    </xf>
    <xf numFmtId="168" fontId="19" fillId="0" borderId="44" xfId="4" applyNumberFormat="1" applyFont="1" applyBorder="1" applyAlignment="1">
      <alignment horizontal="center" vertical="top"/>
    </xf>
    <xf numFmtId="0" fontId="19" fillId="0" borderId="32" xfId="4" applyFont="1" applyBorder="1" applyAlignment="1">
      <alignment horizontal="left" vertical="top" wrapText="1" indent="1"/>
    </xf>
    <xf numFmtId="0" fontId="19" fillId="0" borderId="45" xfId="4" applyFont="1" applyBorder="1" applyAlignment="1">
      <alignment horizontal="center" vertical="top" wrapText="1"/>
    </xf>
    <xf numFmtId="168" fontId="19" fillId="0" borderId="46" xfId="4" applyNumberFormat="1" applyFont="1" applyBorder="1" applyAlignment="1">
      <alignment horizontal="center" vertical="top"/>
    </xf>
    <xf numFmtId="168" fontId="19" fillId="0" borderId="47" xfId="4" applyNumberFormat="1" applyFont="1" applyBorder="1" applyAlignment="1">
      <alignment horizontal="center" vertical="top"/>
    </xf>
    <xf numFmtId="0" fontId="19" fillId="0" borderId="48" xfId="4" applyFont="1" applyBorder="1" applyAlignment="1">
      <alignment horizontal="left" vertical="top" wrapText="1"/>
    </xf>
    <xf numFmtId="0" fontId="8" fillId="0" borderId="0" xfId="4" applyAlignment="1">
      <alignment horizontal="left" vertical="top"/>
    </xf>
    <xf numFmtId="0" fontId="8" fillId="0" borderId="0" xfId="4" applyAlignment="1">
      <alignment vertical="top" wrapText="1"/>
    </xf>
    <xf numFmtId="0" fontId="13" fillId="0" borderId="0" xfId="4" applyFont="1" applyAlignment="1">
      <alignment horizontal="center"/>
    </xf>
    <xf numFmtId="0" fontId="1" fillId="9" borderId="1" xfId="0" applyFont="1" applyFill="1" applyBorder="1"/>
    <xf numFmtId="0" fontId="0" fillId="0" borderId="1" xfId="0" applyBorder="1"/>
    <xf numFmtId="0" fontId="1" fillId="9" borderId="0" xfId="0" applyFont="1" applyFill="1"/>
    <xf numFmtId="0" fontId="0" fillId="9" borderId="49" xfId="0" applyFill="1" applyBorder="1" applyAlignment="1">
      <alignment vertical="center"/>
    </xf>
    <xf numFmtId="0" fontId="0" fillId="9" borderId="2" xfId="0" applyFill="1" applyBorder="1" applyAlignment="1">
      <alignment vertical="center"/>
    </xf>
    <xf numFmtId="0" fontId="0" fillId="0" borderId="2" xfId="0" applyBorder="1"/>
    <xf numFmtId="4" fontId="0" fillId="0" borderId="2" xfId="0" applyNumberFormat="1" applyBorder="1"/>
    <xf numFmtId="0" fontId="1" fillId="9" borderId="2" xfId="0" applyFont="1" applyFill="1" applyBorder="1"/>
    <xf numFmtId="4" fontId="1" fillId="9" borderId="2" xfId="0" applyNumberFormat="1" applyFont="1" applyFill="1" applyBorder="1"/>
    <xf numFmtId="0" fontId="1" fillId="0" borderId="0" xfId="0" applyFont="1"/>
    <xf numFmtId="0" fontId="0" fillId="0" borderId="52" xfId="0" applyBorder="1"/>
    <xf numFmtId="4" fontId="0" fillId="0" borderId="0" xfId="0" applyNumberFormat="1"/>
    <xf numFmtId="0" fontId="0" fillId="0" borderId="0" xfId="0" applyAlignment="1">
      <alignment wrapText="1"/>
    </xf>
    <xf numFmtId="0" fontId="11" fillId="10" borderId="2" xfId="0" applyFont="1" applyFill="1" applyBorder="1" applyAlignment="1">
      <alignment horizontal="center" vertical="center" wrapText="1"/>
    </xf>
    <xf numFmtId="0" fontId="11" fillId="10" borderId="2" xfId="0" applyFont="1" applyFill="1" applyBorder="1" applyAlignment="1">
      <alignment horizontal="left" vertical="center" wrapText="1"/>
    </xf>
    <xf numFmtId="4" fontId="11" fillId="10" borderId="2" xfId="0" applyNumberFormat="1"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wrapText="1"/>
    </xf>
    <xf numFmtId="4" fontId="11" fillId="0" borderId="0" xfId="0" applyNumberFormat="1" applyFont="1" applyAlignment="1">
      <alignment vertical="center"/>
    </xf>
    <xf numFmtId="0" fontId="10" fillId="0" borderId="0" xfId="0" applyFont="1" applyAlignment="1">
      <alignment vertical="center"/>
    </xf>
    <xf numFmtId="0" fontId="10" fillId="0" borderId="0" xfId="0" applyFont="1" applyAlignment="1">
      <alignment horizontal="left" vertical="center" wrapText="1"/>
    </xf>
    <xf numFmtId="4" fontId="10" fillId="0" borderId="0" xfId="0" applyNumberFormat="1" applyFont="1" applyAlignment="1">
      <alignment vertical="center"/>
    </xf>
    <xf numFmtId="0" fontId="11" fillId="0" borderId="50" xfId="0" applyFont="1" applyBorder="1" applyAlignment="1">
      <alignment vertical="center"/>
    </xf>
    <xf numFmtId="0" fontId="11" fillId="0" borderId="50" xfId="0" applyFont="1" applyBorder="1" applyAlignment="1">
      <alignment horizontal="left" vertical="center" wrapText="1"/>
    </xf>
    <xf numFmtId="4" fontId="11" fillId="0" borderId="50" xfId="0" applyNumberFormat="1" applyFont="1" applyBorder="1" applyAlignment="1">
      <alignment vertical="center"/>
    </xf>
    <xf numFmtId="0" fontId="20" fillId="0" borderId="0" xfId="0" applyFont="1" applyAlignment="1">
      <alignment vertical="center"/>
    </xf>
    <xf numFmtId="0" fontId="22" fillId="0" borderId="0" xfId="7" applyFont="1"/>
    <xf numFmtId="0" fontId="13" fillId="0" borderId="52" xfId="7" applyFont="1" applyBorder="1" applyAlignment="1">
      <alignment horizontal="left" vertical="center"/>
    </xf>
    <xf numFmtId="0" fontId="13" fillId="0" borderId="52" xfId="7" applyFont="1" applyBorder="1" applyAlignment="1">
      <alignment wrapText="1"/>
    </xf>
    <xf numFmtId="4" fontId="13" fillId="0" borderId="52" xfId="7" applyNumberFormat="1" applyFont="1" applyBorder="1"/>
    <xf numFmtId="0" fontId="8" fillId="0" borderId="0" xfId="7" applyFont="1" applyAlignment="1">
      <alignment horizontal="right" vertical="center"/>
    </xf>
    <xf numFmtId="0" fontId="8" fillId="0" borderId="0" xfId="7" applyFont="1" applyAlignment="1">
      <alignment wrapText="1"/>
    </xf>
    <xf numFmtId="4" fontId="8" fillId="0" borderId="0" xfId="7" applyNumberFormat="1" applyFont="1"/>
    <xf numFmtId="0" fontId="13" fillId="0" borderId="0" xfId="7" applyFont="1" applyAlignment="1">
      <alignment horizontal="left" vertical="center"/>
    </xf>
    <xf numFmtId="4" fontId="13" fillId="0" borderId="0" xfId="7" applyNumberFormat="1" applyFont="1"/>
    <xf numFmtId="0" fontId="11" fillId="0" borderId="0" xfId="0" applyFont="1" applyAlignment="1">
      <alignment wrapText="1"/>
    </xf>
    <xf numFmtId="4" fontId="11" fillId="0" borderId="0" xfId="0" applyNumberFormat="1" applyFont="1"/>
    <xf numFmtId="0" fontId="8" fillId="0" borderId="0" xfId="7" applyFont="1"/>
    <xf numFmtId="0" fontId="10" fillId="0" borderId="0" xfId="0" applyFont="1" applyAlignment="1">
      <alignment horizontal="right" vertical="center"/>
    </xf>
    <xf numFmtId="0" fontId="10" fillId="0" borderId="0" xfId="0" applyFont="1" applyAlignment="1">
      <alignment wrapText="1"/>
    </xf>
    <xf numFmtId="4" fontId="10" fillId="0" borderId="0" xfId="0" applyNumberFormat="1" applyFont="1"/>
    <xf numFmtId="0" fontId="11" fillId="0" borderId="0" xfId="7" applyFont="1" applyAlignment="1">
      <alignment horizontal="left" vertical="center"/>
    </xf>
    <xf numFmtId="0" fontId="8" fillId="0" borderId="1" xfId="7" applyFont="1" applyBorder="1" applyAlignment="1">
      <alignment horizontal="right" vertical="center"/>
    </xf>
    <xf numFmtId="0" fontId="8" fillId="0" borderId="1" xfId="7" applyFont="1" applyBorder="1" applyAlignment="1">
      <alignment wrapText="1"/>
    </xf>
    <xf numFmtId="4" fontId="8" fillId="0" borderId="1" xfId="7" applyNumberFormat="1" applyFont="1" applyBorder="1"/>
    <xf numFmtId="4" fontId="22" fillId="0" borderId="0" xfId="7" applyNumberFormat="1" applyFont="1"/>
    <xf numFmtId="0" fontId="8" fillId="0" borderId="50" xfId="7" applyFont="1" applyBorder="1" applyAlignment="1">
      <alignment horizontal="left" vertical="center"/>
    </xf>
    <xf numFmtId="0" fontId="8" fillId="0" borderId="50" xfId="7" applyFont="1" applyBorder="1" applyAlignment="1">
      <alignment wrapText="1"/>
    </xf>
    <xf numFmtId="4" fontId="8" fillId="0" borderId="50" xfId="7" applyNumberFormat="1" applyFont="1" applyBorder="1"/>
    <xf numFmtId="0" fontId="8" fillId="0" borderId="0" xfId="7" applyFont="1" applyAlignment="1">
      <alignment horizontal="left" vertical="center"/>
    </xf>
    <xf numFmtId="49" fontId="13" fillId="0" borderId="0" xfId="7" applyNumberFormat="1" applyFont="1" applyAlignment="1">
      <alignment horizontal="left"/>
    </xf>
    <xf numFmtId="4" fontId="1" fillId="0" borderId="0" xfId="0" applyNumberFormat="1" applyFont="1"/>
    <xf numFmtId="49" fontId="0" fillId="0" borderId="0" xfId="0" applyNumberFormat="1" applyAlignment="1">
      <alignment horizontal="right"/>
    </xf>
    <xf numFmtId="49" fontId="1" fillId="0" borderId="0" xfId="0" applyNumberFormat="1" applyFont="1" applyAlignment="1">
      <alignment horizontal="left"/>
    </xf>
    <xf numFmtId="49" fontId="0" fillId="0" borderId="0" xfId="0" applyNumberFormat="1" applyAlignment="1">
      <alignment horizontal="left"/>
    </xf>
    <xf numFmtId="49" fontId="1" fillId="0" borderId="50" xfId="0" applyNumberFormat="1" applyFont="1" applyBorder="1" applyAlignment="1">
      <alignment horizontal="right"/>
    </xf>
    <xf numFmtId="0" fontId="1" fillId="0" borderId="50" xfId="0" applyFont="1" applyBorder="1" applyAlignment="1">
      <alignment wrapText="1"/>
    </xf>
    <xf numFmtId="4" fontId="1" fillId="0" borderId="50" xfId="0" applyNumberFormat="1" applyFont="1" applyBorder="1"/>
    <xf numFmtId="49" fontId="20" fillId="0" borderId="0" xfId="0" applyNumberFormat="1" applyFont="1" applyAlignment="1">
      <alignment horizontal="left"/>
    </xf>
    <xf numFmtId="0" fontId="13" fillId="0" borderId="0" xfId="7" applyFont="1" applyAlignment="1">
      <alignment horizontal="left"/>
    </xf>
    <xf numFmtId="0" fontId="8" fillId="0" borderId="0" xfId="7" applyFont="1" applyAlignment="1">
      <alignment horizontal="left" wrapText="1"/>
    </xf>
    <xf numFmtId="3" fontId="13" fillId="0" borderId="0" xfId="7" applyNumberFormat="1" applyFont="1"/>
    <xf numFmtId="0" fontId="8" fillId="0" borderId="0" xfId="7" applyFont="1" applyAlignment="1">
      <alignment horizontal="right"/>
    </xf>
    <xf numFmtId="3" fontId="8" fillId="0" borderId="0" xfId="7" applyNumberFormat="1" applyFont="1"/>
    <xf numFmtId="0" fontId="13" fillId="0" borderId="0" xfId="7" applyFont="1" applyAlignment="1">
      <alignment horizontal="left" wrapText="1"/>
    </xf>
    <xf numFmtId="0" fontId="8" fillId="0" borderId="1" xfId="7" applyFont="1" applyBorder="1" applyAlignment="1">
      <alignment horizontal="right"/>
    </xf>
    <xf numFmtId="0" fontId="8" fillId="0" borderId="1" xfId="7" applyFont="1" applyBorder="1" applyAlignment="1">
      <alignment horizontal="left" wrapText="1"/>
    </xf>
    <xf numFmtId="3" fontId="8" fillId="0" borderId="1" xfId="7" applyNumberFormat="1" applyFont="1" applyBorder="1"/>
    <xf numFmtId="0" fontId="13" fillId="0" borderId="50" xfId="7" applyFont="1" applyBorder="1" applyAlignment="1">
      <alignment horizontal="right"/>
    </xf>
    <xf numFmtId="0" fontId="13" fillId="0" borderId="50" xfId="7" applyFont="1" applyBorder="1" applyAlignment="1">
      <alignment horizontal="left" wrapText="1"/>
    </xf>
    <xf numFmtId="3" fontId="13" fillId="0" borderId="50" xfId="7" applyNumberFormat="1" applyFont="1" applyBorder="1"/>
    <xf numFmtId="0" fontId="24" fillId="0" borderId="0" xfId="8" applyFont="1" applyAlignment="1">
      <alignment vertical="center"/>
    </xf>
    <xf numFmtId="0" fontId="25" fillId="0" borderId="0" xfId="8" applyFont="1" applyAlignment="1">
      <alignment vertical="center"/>
    </xf>
    <xf numFmtId="0" fontId="25" fillId="0" borderId="0" xfId="8" applyFont="1"/>
    <xf numFmtId="3" fontId="24" fillId="0" borderId="0" xfId="8" applyNumberFormat="1" applyFont="1"/>
    <xf numFmtId="0" fontId="24" fillId="0" borderId="0" xfId="8" applyFont="1"/>
    <xf numFmtId="0" fontId="28" fillId="0" borderId="0" xfId="8" applyFont="1"/>
    <xf numFmtId="0" fontId="11" fillId="10" borderId="55" xfId="0" applyFont="1" applyFill="1" applyBorder="1" applyAlignment="1">
      <alignment horizontal="center" vertical="center" wrapText="1"/>
    </xf>
    <xf numFmtId="4" fontId="11" fillId="10" borderId="55" xfId="0" applyNumberFormat="1" applyFont="1" applyFill="1" applyBorder="1" applyAlignment="1">
      <alignment horizontal="center" vertical="center" wrapText="1"/>
    </xf>
    <xf numFmtId="0" fontId="11" fillId="0" borderId="0" xfId="0" applyFont="1" applyAlignment="1">
      <alignment horizontal="center" vertical="center" wrapText="1"/>
    </xf>
    <xf numFmtId="4" fontId="11" fillId="0" borderId="0" xfId="0" applyNumberFormat="1" applyFont="1" applyAlignment="1">
      <alignment horizontal="right" vertical="center" wrapText="1"/>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0" fontId="1" fillId="0" borderId="56" xfId="0" applyFont="1" applyBorder="1"/>
    <xf numFmtId="4" fontId="1" fillId="0" borderId="56" xfId="0" applyNumberFormat="1" applyFont="1" applyBorder="1"/>
    <xf numFmtId="0" fontId="29" fillId="0" borderId="0" xfId="7" applyFont="1"/>
    <xf numFmtId="0" fontId="22" fillId="0" borderId="0" xfId="7" applyFont="1" applyAlignment="1">
      <alignment wrapText="1"/>
    </xf>
    <xf numFmtId="4" fontId="29" fillId="0" borderId="0" xfId="7" applyNumberFormat="1" applyFont="1"/>
    <xf numFmtId="0" fontId="22" fillId="0" borderId="0" xfId="7" applyFont="1" applyAlignment="1">
      <alignment horizontal="right"/>
    </xf>
    <xf numFmtId="0" fontId="11" fillId="0" borderId="0" xfId="0" applyFont="1" applyAlignment="1">
      <alignment vertical="center" wrapText="1"/>
    </xf>
    <xf numFmtId="3" fontId="11" fillId="0" borderId="0" xfId="0" applyNumberFormat="1" applyFont="1" applyAlignment="1">
      <alignment horizontal="right" vertical="center" wrapText="1"/>
    </xf>
    <xf numFmtId="0" fontId="10" fillId="0" borderId="0" xfId="0" applyFont="1" applyAlignment="1">
      <alignment horizontal="right" vertical="center" wrapText="1"/>
    </xf>
    <xf numFmtId="3" fontId="10" fillId="0" borderId="0" xfId="0" applyNumberFormat="1" applyFont="1" applyAlignment="1">
      <alignment horizontal="right" vertical="center" wrapText="1"/>
    </xf>
    <xf numFmtId="0" fontId="22" fillId="0" borderId="0" xfId="7" applyFont="1" applyAlignment="1">
      <alignment horizontal="right" vertical="center"/>
    </xf>
    <xf numFmtId="0" fontId="22" fillId="0" borderId="0" xfId="7" applyFont="1" applyAlignment="1">
      <alignment vertical="center" wrapText="1"/>
    </xf>
    <xf numFmtId="4" fontId="22" fillId="0" borderId="0" xfId="7" applyNumberFormat="1" applyFont="1" applyAlignment="1">
      <alignment vertical="center"/>
    </xf>
    <xf numFmtId="0" fontId="29" fillId="0" borderId="56" xfId="7" applyFont="1" applyBorder="1"/>
    <xf numFmtId="0" fontId="29" fillId="0" borderId="56" xfId="7" applyFont="1" applyBorder="1" applyAlignment="1">
      <alignment wrapText="1"/>
    </xf>
    <xf numFmtId="4" fontId="29" fillId="0" borderId="56" xfId="7" applyNumberFormat="1" applyFont="1" applyBorder="1"/>
    <xf numFmtId="0" fontId="0" fillId="11" borderId="0" xfId="0" applyFill="1" applyAlignment="1">
      <alignment horizontal="center" wrapText="1"/>
    </xf>
    <xf numFmtId="0" fontId="0" fillId="0" borderId="57" xfId="0" applyBorder="1"/>
    <xf numFmtId="0" fontId="0" fillId="0" borderId="57" xfId="0" applyBorder="1" applyAlignment="1">
      <alignment horizontal="center"/>
    </xf>
    <xf numFmtId="0" fontId="30" fillId="0" borderId="57" xfId="0" applyFont="1" applyBorder="1"/>
    <xf numFmtId="4" fontId="0" fillId="0" borderId="57" xfId="0" applyNumberFormat="1" applyBorder="1"/>
    <xf numFmtId="0" fontId="0" fillId="0" borderId="58" xfId="0" applyBorder="1"/>
    <xf numFmtId="0" fontId="0" fillId="0" borderId="58" xfId="0" applyBorder="1" applyAlignment="1">
      <alignment horizontal="center"/>
    </xf>
    <xf numFmtId="0" fontId="30" fillId="0" borderId="58" xfId="0" applyFont="1" applyBorder="1"/>
    <xf numFmtId="4" fontId="0" fillId="0" borderId="58" xfId="0" applyNumberFormat="1" applyBorder="1"/>
    <xf numFmtId="0" fontId="0" fillId="0" borderId="59" xfId="0" applyBorder="1"/>
    <xf numFmtId="0" fontId="0" fillId="0" borderId="59" xfId="0" applyBorder="1" applyAlignment="1">
      <alignment horizontal="center"/>
    </xf>
    <xf numFmtId="0" fontId="30" fillId="0" borderId="59" xfId="0" applyFont="1" applyBorder="1"/>
    <xf numFmtId="4" fontId="0" fillId="0" borderId="59" xfId="0" applyNumberFormat="1" applyBorder="1"/>
    <xf numFmtId="0" fontId="0" fillId="11" borderId="0" xfId="0" applyFill="1"/>
    <xf numFmtId="0" fontId="0" fillId="11" borderId="0" xfId="0" applyFill="1" applyAlignment="1">
      <alignment horizontal="center"/>
    </xf>
    <xf numFmtId="4" fontId="0" fillId="11" borderId="0" xfId="0" applyNumberFormat="1" applyFill="1"/>
    <xf numFmtId="0" fontId="31" fillId="0" borderId="0" xfId="0" applyFont="1"/>
    <xf numFmtId="0" fontId="0" fillId="2" borderId="0" xfId="0" applyFill="1" applyAlignment="1">
      <alignment vertical="center" wrapText="1"/>
    </xf>
    <xf numFmtId="0" fontId="20" fillId="0" borderId="0" xfId="0" applyFont="1"/>
    <xf numFmtId="3" fontId="20" fillId="0" borderId="0" xfId="0" applyNumberFormat="1" applyFont="1"/>
    <xf numFmtId="3" fontId="0" fillId="0" borderId="0" xfId="0" applyNumberFormat="1"/>
    <xf numFmtId="0" fontId="31" fillId="0" borderId="60" xfId="0" applyFont="1" applyBorder="1"/>
    <xf numFmtId="0" fontId="0" fillId="0" borderId="60" xfId="0" applyBorder="1"/>
    <xf numFmtId="10" fontId="0" fillId="0" borderId="0" xfId="2" applyNumberFormat="1" applyFont="1"/>
    <xf numFmtId="10" fontId="0" fillId="0" borderId="0" xfId="0" applyNumberFormat="1"/>
    <xf numFmtId="0" fontId="20" fillId="11" borderId="0" xfId="0" applyFont="1" applyFill="1" applyAlignment="1">
      <alignment vertical="center"/>
    </xf>
    <xf numFmtId="0" fontId="0" fillId="2" borderId="0" xfId="0" applyFill="1" applyAlignment="1">
      <alignment vertical="center"/>
    </xf>
    <xf numFmtId="3" fontId="0" fillId="0" borderId="60" xfId="0" applyNumberFormat="1" applyBorder="1"/>
    <xf numFmtId="0" fontId="0" fillId="2" borderId="0" xfId="0" applyFill="1"/>
    <xf numFmtId="3" fontId="0" fillId="2" borderId="0" xfId="0" applyNumberFormat="1" applyFill="1"/>
    <xf numFmtId="0" fontId="20" fillId="0" borderId="1" xfId="0" applyFont="1" applyBorder="1"/>
    <xf numFmtId="0" fontId="32" fillId="12" borderId="0" xfId="0" applyFont="1" applyFill="1" applyAlignment="1">
      <alignment horizontal="center" vertical="center" wrapText="1"/>
    </xf>
    <xf numFmtId="0" fontId="0" fillId="12" borderId="0" xfId="0" applyFill="1"/>
    <xf numFmtId="0" fontId="28" fillId="0" borderId="1" xfId="4" applyFont="1" applyBorder="1"/>
    <xf numFmtId="0" fontId="28" fillId="0" borderId="0" xfId="4" applyFont="1" applyAlignment="1">
      <alignment vertical="center"/>
    </xf>
    <xf numFmtId="0" fontId="28" fillId="0" borderId="0" xfId="4" applyFont="1"/>
    <xf numFmtId="0" fontId="13" fillId="0" borderId="0" xfId="4" applyFont="1"/>
    <xf numFmtId="4" fontId="23" fillId="13" borderId="62" xfId="4" applyNumberFormat="1" applyFont="1" applyFill="1" applyBorder="1" applyAlignment="1">
      <alignment horizontal="center"/>
    </xf>
    <xf numFmtId="4" fontId="28" fillId="0" borderId="0" xfId="4" applyNumberFormat="1" applyFont="1" applyAlignment="1">
      <alignment horizontal="right"/>
    </xf>
    <xf numFmtId="3" fontId="8" fillId="0" borderId="0" xfId="4" applyNumberFormat="1"/>
    <xf numFmtId="170" fontId="8" fillId="0" borderId="0" xfId="4" applyNumberFormat="1"/>
    <xf numFmtId="0" fontId="8" fillId="0" borderId="0" xfId="4" applyAlignment="1">
      <alignment vertical="center"/>
    </xf>
    <xf numFmtId="4" fontId="28" fillId="0" borderId="0" xfId="4" applyNumberFormat="1" applyFont="1"/>
    <xf numFmtId="0" fontId="23" fillId="0" borderId="63" xfId="4" applyFont="1" applyBorder="1" applyAlignment="1">
      <alignment vertical="center"/>
    </xf>
    <xf numFmtId="4" fontId="23" fillId="0" borderId="63" xfId="4" applyNumberFormat="1" applyFont="1" applyBorder="1" applyAlignment="1">
      <alignment vertical="center"/>
    </xf>
    <xf numFmtId="4" fontId="8" fillId="0" borderId="0" xfId="4" applyNumberFormat="1"/>
    <xf numFmtId="0" fontId="34" fillId="0" borderId="0" xfId="4" applyFont="1"/>
    <xf numFmtId="0" fontId="34" fillId="0" borderId="0" xfId="4" applyFont="1" applyAlignment="1">
      <alignment horizontal="left"/>
    </xf>
    <xf numFmtId="0" fontId="36" fillId="0" borderId="0" xfId="4" applyFont="1"/>
    <xf numFmtId="0" fontId="35" fillId="0" borderId="0" xfId="4" applyFont="1"/>
    <xf numFmtId="4" fontId="28" fillId="0" borderId="0" xfId="4" applyNumberFormat="1" applyFont="1" applyAlignment="1">
      <alignment horizontal="left"/>
    </xf>
    <xf numFmtId="0" fontId="28" fillId="0" borderId="0" xfId="4" applyFont="1" applyAlignment="1">
      <alignment horizontal="left"/>
    </xf>
    <xf numFmtId="4" fontId="28" fillId="0" borderId="1" xfId="4" applyNumberFormat="1" applyFont="1" applyBorder="1"/>
    <xf numFmtId="4" fontId="35" fillId="13" borderId="66" xfId="4" applyNumberFormat="1" applyFont="1" applyFill="1" applyBorder="1" applyAlignment="1">
      <alignment horizontal="center"/>
    </xf>
    <xf numFmtId="4" fontId="35" fillId="13" borderId="68" xfId="4" applyNumberFormat="1" applyFont="1" applyFill="1" applyBorder="1" applyAlignment="1">
      <alignment horizontal="center"/>
    </xf>
    <xf numFmtId="0" fontId="38" fillId="0" borderId="0" xfId="4" applyFont="1"/>
    <xf numFmtId="0" fontId="38" fillId="0" borderId="0" xfId="4" applyFont="1" applyAlignment="1">
      <alignment horizontal="left"/>
    </xf>
    <xf numFmtId="0" fontId="28" fillId="13" borderId="56" xfId="4" applyFont="1" applyFill="1" applyBorder="1"/>
    <xf numFmtId="4" fontId="28" fillId="13" borderId="56" xfId="4" applyNumberFormat="1" applyFont="1" applyFill="1" applyBorder="1"/>
    <xf numFmtId="4" fontId="23" fillId="13" borderId="56" xfId="4" applyNumberFormat="1" applyFont="1" applyFill="1" applyBorder="1"/>
    <xf numFmtId="4" fontId="23" fillId="13" borderId="66" xfId="4" applyNumberFormat="1" applyFont="1" applyFill="1" applyBorder="1" applyAlignment="1">
      <alignment horizontal="center"/>
    </xf>
    <xf numFmtId="4" fontId="23" fillId="0" borderId="0" xfId="4" applyNumberFormat="1" applyFont="1" applyAlignment="1">
      <alignment horizontal="center"/>
    </xf>
    <xf numFmtId="4" fontId="36" fillId="0" borderId="0" xfId="4" applyNumberFormat="1" applyFont="1"/>
    <xf numFmtId="4" fontId="23" fillId="0" borderId="0" xfId="4" applyNumberFormat="1" applyFont="1" applyAlignment="1">
      <alignment vertical="center"/>
    </xf>
    <xf numFmtId="4" fontId="39" fillId="0" borderId="0" xfId="10" applyNumberFormat="1" applyFont="1" applyFill="1" applyBorder="1" applyAlignment="1"/>
    <xf numFmtId="0" fontId="35" fillId="0" borderId="63" xfId="4" applyFont="1" applyBorder="1"/>
    <xf numFmtId="4" fontId="35" fillId="0" borderId="63" xfId="4" applyNumberFormat="1" applyFont="1" applyBorder="1"/>
    <xf numFmtId="0" fontId="40" fillId="0" borderId="0" xfId="4" applyFont="1"/>
    <xf numFmtId="3" fontId="28" fillId="0" borderId="0" xfId="4" applyNumberFormat="1" applyFont="1"/>
    <xf numFmtId="0" fontId="41" fillId="0" borderId="0" xfId="4" applyFont="1"/>
    <xf numFmtId="0" fontId="23" fillId="13" borderId="62" xfId="4" applyFont="1" applyFill="1" applyBorder="1" applyAlignment="1">
      <alignment horizontal="center" vertical="center" wrapText="1"/>
    </xf>
    <xf numFmtId="0" fontId="23" fillId="13" borderId="66" xfId="4" applyFont="1" applyFill="1" applyBorder="1" applyAlignment="1">
      <alignment horizontal="center"/>
    </xf>
    <xf numFmtId="0" fontId="20" fillId="0" borderId="0" xfId="4" applyFont="1"/>
    <xf numFmtId="0" fontId="23" fillId="0" borderId="0" xfId="4" applyFont="1"/>
    <xf numFmtId="173" fontId="23" fillId="0" borderId="0" xfId="11" applyNumberFormat="1" applyFont="1" applyBorder="1" applyAlignment="1">
      <alignment vertical="center"/>
    </xf>
    <xf numFmtId="0" fontId="34" fillId="0" borderId="0" xfId="11" applyNumberFormat="1" applyFont="1" applyFill="1" applyBorder="1" applyAlignment="1"/>
    <xf numFmtId="0" fontId="34" fillId="0" borderId="0" xfId="4" applyFont="1" applyAlignment="1">
      <alignment horizontal="right"/>
    </xf>
    <xf numFmtId="4" fontId="13" fillId="0" borderId="0" xfId="4" applyNumberFormat="1" applyFont="1"/>
    <xf numFmtId="0" fontId="23" fillId="13" borderId="62" xfId="4" applyFont="1" applyFill="1" applyBorder="1" applyAlignment="1">
      <alignment horizontal="center"/>
    </xf>
    <xf numFmtId="4" fontId="23" fillId="0" borderId="0" xfId="4" applyNumberFormat="1" applyFont="1"/>
    <xf numFmtId="0" fontId="23" fillId="0" borderId="69" xfId="4" applyFont="1" applyBorder="1" applyAlignment="1">
      <alignment vertical="center"/>
    </xf>
    <xf numFmtId="0" fontId="28" fillId="0" borderId="69" xfId="4" applyFont="1" applyBorder="1" applyAlignment="1">
      <alignment vertical="center"/>
    </xf>
    <xf numFmtId="4" fontId="23" fillId="0" borderId="69" xfId="4" applyNumberFormat="1" applyFont="1" applyBorder="1" applyAlignment="1">
      <alignment vertical="center"/>
    </xf>
    <xf numFmtId="0" fontId="23" fillId="0" borderId="69" xfId="4" applyFont="1" applyBorder="1"/>
    <xf numFmtId="0" fontId="28" fillId="0" borderId="69" xfId="4" applyFont="1" applyBorder="1"/>
    <xf numFmtId="4" fontId="23" fillId="0" borderId="69" xfId="4" applyNumberFormat="1" applyFont="1" applyBorder="1"/>
    <xf numFmtId="4" fontId="34" fillId="0" borderId="0" xfId="4" applyNumberFormat="1" applyFont="1" applyAlignment="1">
      <alignment horizontal="right"/>
    </xf>
    <xf numFmtId="4" fontId="34" fillId="0" borderId="0" xfId="4" applyNumberFormat="1" applyFont="1"/>
    <xf numFmtId="4" fontId="23" fillId="0" borderId="0" xfId="11" applyNumberFormat="1" applyFont="1"/>
    <xf numFmtId="0" fontId="23" fillId="13" borderId="61" xfId="4" applyFont="1" applyFill="1" applyBorder="1" applyAlignment="1">
      <alignment vertical="center" wrapText="1"/>
    </xf>
    <xf numFmtId="0" fontId="3" fillId="0" borderId="0" xfId="4" applyFont="1"/>
    <xf numFmtId="0" fontId="42" fillId="0" borderId="0" xfId="4" applyFont="1"/>
    <xf numFmtId="0" fontId="28" fillId="0" borderId="63" xfId="4" applyFont="1" applyBorder="1" applyAlignment="1">
      <alignment vertical="center"/>
    </xf>
    <xf numFmtId="173" fontId="39" fillId="0" borderId="0" xfId="11" applyNumberFormat="1" applyFont="1" applyBorder="1" applyAlignment="1">
      <alignment vertical="center"/>
    </xf>
    <xf numFmtId="0" fontId="28" fillId="0" borderId="0" xfId="11" applyNumberFormat="1" applyFont="1" applyFill="1" applyBorder="1" applyAlignment="1"/>
    <xf numFmtId="0" fontId="28" fillId="0" borderId="0" xfId="4" applyFont="1" applyAlignment="1">
      <alignment horizontal="right"/>
    </xf>
    <xf numFmtId="49" fontId="28" fillId="0" borderId="0" xfId="4" applyNumberFormat="1" applyFont="1"/>
    <xf numFmtId="167" fontId="28" fillId="0" borderId="0" xfId="12" applyFont="1" applyBorder="1"/>
    <xf numFmtId="167" fontId="8" fillId="0" borderId="0" xfId="12" applyFont="1" applyBorder="1"/>
    <xf numFmtId="49" fontId="23" fillId="0" borderId="56" xfId="4" applyNumberFormat="1" applyFont="1" applyBorder="1"/>
    <xf numFmtId="167" fontId="23" fillId="0" borderId="56" xfId="4" applyNumberFormat="1" applyFont="1" applyBorder="1" applyAlignment="1">
      <alignment horizontal="center"/>
    </xf>
    <xf numFmtId="4" fontId="23" fillId="0" borderId="56" xfId="4" applyNumberFormat="1" applyFont="1" applyBorder="1"/>
    <xf numFmtId="174" fontId="23" fillId="0" borderId="56" xfId="4" applyNumberFormat="1" applyFont="1" applyBorder="1" applyAlignment="1">
      <alignment horizontal="right"/>
    </xf>
    <xf numFmtId="49" fontId="23" fillId="0" borderId="0" xfId="4" applyNumberFormat="1" applyFont="1"/>
    <xf numFmtId="167" fontId="23" fillId="0" borderId="0" xfId="4" applyNumberFormat="1" applyFont="1" applyAlignment="1">
      <alignment horizontal="center"/>
    </xf>
    <xf numFmtId="174" fontId="23" fillId="0" borderId="0" xfId="4" applyNumberFormat="1" applyFont="1" applyAlignment="1">
      <alignment horizontal="right"/>
    </xf>
    <xf numFmtId="0" fontId="43" fillId="0" borderId="0" xfId="4" applyFont="1"/>
    <xf numFmtId="171" fontId="8" fillId="0" borderId="0" xfId="4" applyNumberFormat="1"/>
    <xf numFmtId="3" fontId="28" fillId="0" borderId="0" xfId="11" applyNumberFormat="1" applyFont="1" applyAlignment="1">
      <alignment horizontal="right"/>
    </xf>
    <xf numFmtId="3" fontId="23" fillId="0" borderId="0" xfId="11" applyNumberFormat="1" applyFont="1" applyAlignment="1"/>
    <xf numFmtId="3" fontId="28" fillId="0" borderId="0" xfId="11" applyNumberFormat="1" applyFont="1" applyAlignment="1"/>
    <xf numFmtId="3" fontId="23" fillId="0" borderId="0" xfId="11" applyNumberFormat="1" applyFont="1" applyBorder="1" applyAlignment="1">
      <alignment horizontal="center"/>
    </xf>
    <xf numFmtId="0" fontId="23" fillId="0" borderId="0" xfId="4" applyFont="1" applyAlignment="1">
      <alignment horizontal="center" vertical="center" wrapText="1"/>
    </xf>
    <xf numFmtId="0" fontId="28" fillId="0" borderId="0" xfId="4" applyFont="1" applyAlignment="1">
      <alignment horizontal="left" vertical="center" wrapText="1"/>
    </xf>
    <xf numFmtId="3" fontId="28" fillId="0" borderId="0" xfId="4" applyNumberFormat="1" applyFont="1" applyAlignment="1">
      <alignment horizontal="right"/>
    </xf>
    <xf numFmtId="3" fontId="23" fillId="0" borderId="0" xfId="11" applyNumberFormat="1" applyFont="1" applyBorder="1" applyAlignment="1"/>
    <xf numFmtId="3" fontId="28" fillId="0" borderId="0" xfId="11" applyNumberFormat="1" applyFont="1" applyBorder="1" applyAlignment="1"/>
    <xf numFmtId="0" fontId="23" fillId="0" borderId="0" xfId="4" applyFont="1" applyAlignment="1">
      <alignment horizontal="left"/>
    </xf>
    <xf numFmtId="3" fontId="23" fillId="0" borderId="0" xfId="4" applyNumberFormat="1" applyFont="1" applyAlignment="1">
      <alignment horizontal="center"/>
    </xf>
    <xf numFmtId="0" fontId="23" fillId="0" borderId="1" xfId="4" applyFont="1" applyBorder="1"/>
    <xf numFmtId="0" fontId="28" fillId="0" borderId="1" xfId="4" applyFont="1" applyBorder="1" applyAlignment="1">
      <alignment horizontal="center"/>
    </xf>
    <xf numFmtId="3" fontId="28" fillId="0" borderId="1" xfId="11" applyNumberFormat="1" applyFont="1" applyBorder="1" applyAlignment="1">
      <alignment horizontal="right"/>
    </xf>
    <xf numFmtId="3" fontId="23" fillId="0" borderId="0" xfId="11" applyNumberFormat="1" applyFont="1" applyAlignment="1">
      <alignment horizontal="right"/>
    </xf>
    <xf numFmtId="3" fontId="28" fillId="0" borderId="0" xfId="11" applyNumberFormat="1" applyFont="1"/>
    <xf numFmtId="3" fontId="28" fillId="0" borderId="0" xfId="11" applyNumberFormat="1" applyFont="1" applyFill="1"/>
    <xf numFmtId="4" fontId="23" fillId="13" borderId="62" xfId="4" applyNumberFormat="1" applyFont="1" applyFill="1" applyBorder="1" applyAlignment="1">
      <alignment horizontal="center" vertical="center" wrapText="1"/>
    </xf>
    <xf numFmtId="4" fontId="28" fillId="0" borderId="0" xfId="11" applyNumberFormat="1" applyFont="1" applyBorder="1" applyAlignment="1"/>
    <xf numFmtId="4" fontId="23" fillId="0" borderId="0" xfId="11" applyNumberFormat="1" applyFont="1" applyBorder="1" applyAlignment="1">
      <alignment vertical="center"/>
    </xf>
    <xf numFmtId="4" fontId="28" fillId="0" borderId="0" xfId="11" applyNumberFormat="1" applyFont="1" applyAlignment="1"/>
    <xf numFmtId="4" fontId="34" fillId="0" borderId="0" xfId="11" applyNumberFormat="1" applyFont="1" applyFill="1" applyBorder="1" applyAlignment="1"/>
    <xf numFmtId="0" fontId="1" fillId="14" borderId="0" xfId="0" applyFont="1" applyFill="1"/>
    <xf numFmtId="0" fontId="0" fillId="0" borderId="0" xfId="0" applyAlignment="1">
      <alignment horizontal="left"/>
    </xf>
    <xf numFmtId="0" fontId="1" fillId="15" borderId="5" xfId="0" applyFont="1" applyFill="1" applyBorder="1" applyAlignment="1">
      <alignment horizontal="left"/>
    </xf>
    <xf numFmtId="0" fontId="1" fillId="15" borderId="5" xfId="0" applyFont="1" applyFill="1" applyBorder="1"/>
    <xf numFmtId="0" fontId="8" fillId="0" borderId="0" xfId="0" applyFont="1" applyAlignment="1">
      <alignment horizontal="left" vertical="top"/>
    </xf>
    <xf numFmtId="0" fontId="44" fillId="0" borderId="0" xfId="13"/>
    <xf numFmtId="0" fontId="11" fillId="16" borderId="0" xfId="13" applyFont="1" applyFill="1" applyAlignment="1">
      <alignment horizontal="center"/>
    </xf>
    <xf numFmtId="0" fontId="11" fillId="17" borderId="0" xfId="13" applyFont="1" applyFill="1" applyAlignment="1">
      <alignment horizontal="center" vertical="center"/>
    </xf>
    <xf numFmtId="0" fontId="11" fillId="17" borderId="0" xfId="13" applyFont="1" applyFill="1"/>
    <xf numFmtId="0" fontId="11" fillId="0" borderId="56" xfId="13" applyFont="1" applyBorder="1" applyAlignment="1">
      <alignment horizontal="left"/>
    </xf>
    <xf numFmtId="0" fontId="11" fillId="0" borderId="72" xfId="13" applyFont="1" applyBorder="1"/>
    <xf numFmtId="0" fontId="11" fillId="0" borderId="56" xfId="13" applyFont="1" applyBorder="1" applyAlignment="1">
      <alignment horizontal="left" wrapText="1"/>
    </xf>
    <xf numFmtId="0" fontId="11" fillId="17" borderId="1" xfId="13" applyFont="1" applyFill="1" applyBorder="1" applyAlignment="1">
      <alignment horizontal="left"/>
    </xf>
    <xf numFmtId="0" fontId="11" fillId="17" borderId="1" xfId="13" applyFont="1" applyFill="1" applyBorder="1"/>
    <xf numFmtId="0" fontId="1" fillId="15" borderId="2" xfId="0" applyFont="1" applyFill="1" applyBorder="1"/>
    <xf numFmtId="0" fontId="13" fillId="0" borderId="0" xfId="4" applyFont="1" applyAlignment="1">
      <alignment horizontal="center"/>
    </xf>
    <xf numFmtId="0" fontId="35" fillId="0" borderId="0" xfId="4" applyFont="1" applyAlignment="1">
      <alignment horizontal="center"/>
    </xf>
    <xf numFmtId="0" fontId="28" fillId="0" borderId="0" xfId="4" applyFont="1" applyAlignment="1">
      <alignment horizontal="center"/>
    </xf>
    <xf numFmtId="0" fontId="23" fillId="0" borderId="0" xfId="4" applyFont="1" applyAlignment="1">
      <alignment horizontal="center"/>
    </xf>
    <xf numFmtId="0" fontId="46" fillId="18" borderId="76" xfId="0" applyFont="1" applyFill="1" applyBorder="1" applyAlignment="1">
      <alignment horizontal="center" vertical="center"/>
    </xf>
    <xf numFmtId="0" fontId="46" fillId="18" borderId="77" xfId="0" applyFont="1" applyFill="1" applyBorder="1" applyAlignment="1">
      <alignment horizontal="center" vertical="center"/>
    </xf>
    <xf numFmtId="0" fontId="46" fillId="18" borderId="78" xfId="0" applyFont="1" applyFill="1" applyBorder="1" applyAlignment="1">
      <alignment horizontal="center" vertical="center"/>
    </xf>
    <xf numFmtId="0" fontId="45" fillId="19" borderId="79" xfId="0" applyFont="1" applyFill="1" applyBorder="1" applyAlignment="1">
      <alignment horizontal="center" vertical="center"/>
    </xf>
    <xf numFmtId="0" fontId="44" fillId="19" borderId="80" xfId="0" applyFont="1" applyFill="1" applyBorder="1" applyAlignment="1">
      <alignment horizontal="center" vertical="center"/>
    </xf>
    <xf numFmtId="0" fontId="44" fillId="19" borderId="80" xfId="0" applyFont="1" applyFill="1" applyBorder="1" applyAlignment="1">
      <alignment horizontal="right" vertical="center"/>
    </xf>
    <xf numFmtId="0" fontId="44" fillId="0" borderId="80" xfId="0" applyFont="1" applyBorder="1" applyAlignment="1">
      <alignment horizontal="center" vertical="center"/>
    </xf>
    <xf numFmtId="0" fontId="44" fillId="0" borderId="80" xfId="0" applyFont="1" applyBorder="1" applyAlignment="1">
      <alignment horizontal="right" vertical="center"/>
    </xf>
    <xf numFmtId="0" fontId="45" fillId="0" borderId="79" xfId="0" applyFont="1" applyBorder="1" applyAlignment="1">
      <alignment horizontal="center" vertical="center"/>
    </xf>
    <xf numFmtId="0" fontId="10" fillId="0" borderId="0" xfId="0" applyFont="1"/>
    <xf numFmtId="0" fontId="47" fillId="18" borderId="76" xfId="0" applyFont="1" applyFill="1" applyBorder="1" applyAlignment="1">
      <alignment horizontal="center" vertical="center"/>
    </xf>
    <xf numFmtId="0" fontId="47" fillId="18" borderId="77" xfId="0" applyFont="1" applyFill="1" applyBorder="1" applyAlignment="1">
      <alignment horizontal="center" vertical="center"/>
    </xf>
    <xf numFmtId="0" fontId="47" fillId="18" borderId="78" xfId="0" applyFont="1" applyFill="1" applyBorder="1" applyAlignment="1">
      <alignment horizontal="center" vertical="center"/>
    </xf>
    <xf numFmtId="0" fontId="10" fillId="0" borderId="0" xfId="0" applyFont="1" applyAlignment="1">
      <alignment horizontal="center"/>
    </xf>
    <xf numFmtId="0" fontId="44" fillId="19" borderId="80" xfId="0" applyFont="1" applyFill="1" applyBorder="1" applyAlignment="1">
      <alignment horizontal="left" vertical="center" wrapText="1"/>
    </xf>
    <xf numFmtId="0" fontId="44" fillId="0" borderId="80" xfId="0" applyFont="1" applyBorder="1" applyAlignment="1">
      <alignment horizontal="left" vertical="center" wrapText="1"/>
    </xf>
    <xf numFmtId="0" fontId="44" fillId="19" borderId="80" xfId="0" applyFont="1" applyFill="1" applyBorder="1" applyAlignment="1">
      <alignment horizontal="left" vertical="center"/>
    </xf>
    <xf numFmtId="0" fontId="44" fillId="0" borderId="80" xfId="0" applyFont="1" applyBorder="1" applyAlignment="1">
      <alignment horizontal="left" vertical="center"/>
    </xf>
    <xf numFmtId="0" fontId="45" fillId="19" borderId="80" xfId="0" applyFont="1" applyFill="1" applyBorder="1" applyAlignment="1">
      <alignment horizontal="right" vertical="center"/>
    </xf>
    <xf numFmtId="0" fontId="46" fillId="18" borderId="76" xfId="0" applyFont="1" applyFill="1" applyBorder="1" applyAlignment="1">
      <alignment horizontal="center" vertical="center" wrapText="1"/>
    </xf>
    <xf numFmtId="0" fontId="46" fillId="18" borderId="77" xfId="0" applyFont="1" applyFill="1" applyBorder="1" applyAlignment="1">
      <alignment horizontal="center" vertical="center" wrapText="1"/>
    </xf>
    <xf numFmtId="0" fontId="44" fillId="19" borderId="80" xfId="0" applyFont="1" applyFill="1" applyBorder="1" applyAlignment="1">
      <alignment vertical="center"/>
    </xf>
    <xf numFmtId="0" fontId="44" fillId="0" borderId="80" xfId="0" applyFont="1" applyBorder="1" applyAlignment="1">
      <alignment vertical="center"/>
    </xf>
    <xf numFmtId="0" fontId="45" fillId="0" borderId="80" xfId="0" applyFont="1" applyBorder="1" applyAlignment="1">
      <alignment horizontal="right" vertical="center"/>
    </xf>
    <xf numFmtId="0" fontId="44" fillId="19" borderId="79" xfId="0" applyFont="1" applyFill="1" applyBorder="1" applyAlignment="1">
      <alignment horizontal="left" vertical="center"/>
    </xf>
    <xf numFmtId="0" fontId="44" fillId="19" borderId="80" xfId="0" applyFont="1" applyFill="1" applyBorder="1" applyAlignment="1">
      <alignment horizontal="center" vertical="center" wrapText="1"/>
    </xf>
    <xf numFmtId="0" fontId="45" fillId="0" borderId="79" xfId="0" applyFont="1" applyBorder="1" applyAlignment="1">
      <alignment horizontal="center" vertical="center" wrapText="1"/>
    </xf>
    <xf numFmtId="0" fontId="45" fillId="19" borderId="91" xfId="0" applyFont="1" applyFill="1" applyBorder="1" applyAlignment="1">
      <alignment horizontal="center" vertical="center" wrapText="1"/>
    </xf>
    <xf numFmtId="0" fontId="44" fillId="19" borderId="92" xfId="0" applyFont="1" applyFill="1" applyBorder="1" applyAlignment="1">
      <alignment horizontal="right" vertical="center"/>
    </xf>
    <xf numFmtId="0" fontId="44" fillId="19" borderId="92" xfId="0" applyFont="1" applyFill="1" applyBorder="1" applyAlignment="1">
      <alignment vertical="center"/>
    </xf>
    <xf numFmtId="0" fontId="44" fillId="19" borderId="92" xfId="0" applyFont="1" applyFill="1" applyBorder="1" applyAlignment="1">
      <alignment horizontal="left" vertical="center"/>
    </xf>
    <xf numFmtId="0" fontId="50" fillId="0" borderId="80" xfId="0" applyFont="1" applyBorder="1" applyAlignment="1">
      <alignment horizontal="right" vertical="center"/>
    </xf>
    <xf numFmtId="0" fontId="50" fillId="0" borderId="80" xfId="0" applyFont="1" applyBorder="1" applyAlignment="1">
      <alignment horizontal="left" vertical="center"/>
    </xf>
    <xf numFmtId="0" fontId="48" fillId="18" borderId="79" xfId="0" applyFont="1" applyFill="1" applyBorder="1" applyAlignment="1">
      <alignment horizontal="center" vertical="center"/>
    </xf>
    <xf numFmtId="0" fontId="48" fillId="18" borderId="80" xfId="0" applyFont="1" applyFill="1" applyBorder="1" applyAlignment="1">
      <alignment horizontal="center" vertical="center"/>
    </xf>
    <xf numFmtId="0" fontId="46" fillId="18" borderId="78" xfId="0" applyFont="1" applyFill="1" applyBorder="1" applyAlignment="1">
      <alignment horizontal="center" vertical="center" wrapText="1"/>
    </xf>
    <xf numFmtId="0" fontId="45" fillId="19" borderId="79" xfId="0" applyFont="1" applyFill="1" applyBorder="1" applyAlignment="1">
      <alignment horizontal="center" vertical="center" wrapText="1"/>
    </xf>
    <xf numFmtId="0" fontId="44" fillId="0" borderId="80" xfId="0" applyFont="1" applyBorder="1" applyAlignment="1">
      <alignment horizontal="center" vertical="center" wrapText="1"/>
    </xf>
    <xf numFmtId="0" fontId="45" fillId="19" borderId="101" xfId="0" applyFont="1" applyFill="1" applyBorder="1" applyAlignment="1">
      <alignment horizontal="center" vertical="center" wrapText="1"/>
    </xf>
    <xf numFmtId="0" fontId="44" fillId="19" borderId="102" xfId="0" applyFont="1" applyFill="1" applyBorder="1" applyAlignment="1">
      <alignment horizontal="center" vertical="center" wrapText="1"/>
    </xf>
    <xf numFmtId="0" fontId="45" fillId="0" borderId="80" xfId="0" applyFont="1" applyBorder="1" applyAlignment="1">
      <alignment horizontal="center" vertical="center" wrapText="1"/>
    </xf>
    <xf numFmtId="0" fontId="34" fillId="0" borderId="0" xfId="0" applyFont="1" applyAlignment="1">
      <alignment vertical="center"/>
    </xf>
    <xf numFmtId="0" fontId="44" fillId="0" borderId="0" xfId="0" applyFont="1" applyAlignment="1">
      <alignment horizontal="center" vertical="center" wrapText="1"/>
    </xf>
    <xf numFmtId="0" fontId="46" fillId="18"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horizontal="right" vertical="center" wrapText="1"/>
    </xf>
    <xf numFmtId="0" fontId="46" fillId="18" borderId="94" xfId="0" applyFont="1" applyFill="1" applyBorder="1" applyAlignment="1">
      <alignment horizontal="center" vertical="center" wrapText="1"/>
    </xf>
    <xf numFmtId="0" fontId="47" fillId="18" borderId="87" xfId="0" applyFont="1" applyFill="1" applyBorder="1" applyAlignment="1">
      <alignment horizontal="center" vertical="center" wrapText="1"/>
    </xf>
    <xf numFmtId="0" fontId="47" fillId="18" borderId="104" xfId="0" applyFont="1" applyFill="1" applyBorder="1" applyAlignment="1">
      <alignment horizontal="center" vertical="center" wrapText="1"/>
    </xf>
    <xf numFmtId="43" fontId="44" fillId="19" borderId="80" xfId="1" applyFont="1" applyFill="1" applyBorder="1" applyAlignment="1">
      <alignment horizontal="right" vertical="center" wrapText="1"/>
    </xf>
    <xf numFmtId="43" fontId="44" fillId="0" borderId="80" xfId="1" applyFont="1" applyBorder="1" applyAlignment="1">
      <alignment horizontal="right" vertical="center" wrapText="1"/>
    </xf>
    <xf numFmtId="43" fontId="44" fillId="19" borderId="102" xfId="1" applyFont="1" applyFill="1" applyBorder="1" applyAlignment="1">
      <alignment horizontal="right" vertical="center" wrapText="1"/>
    </xf>
    <xf numFmtId="43" fontId="45" fillId="0" borderId="80" xfId="1" applyFont="1" applyBorder="1" applyAlignment="1">
      <alignment horizontal="right" vertical="center" wrapText="1"/>
    </xf>
    <xf numFmtId="1" fontId="44" fillId="19" borderId="80" xfId="1" applyNumberFormat="1" applyFont="1" applyFill="1" applyBorder="1" applyAlignment="1">
      <alignment horizontal="right" vertical="center" wrapText="1"/>
    </xf>
    <xf numFmtId="1" fontId="44" fillId="0" borderId="80" xfId="1" applyNumberFormat="1" applyFont="1" applyBorder="1" applyAlignment="1">
      <alignment horizontal="right" vertical="center" wrapText="1"/>
    </xf>
    <xf numFmtId="1" fontId="44" fillId="19" borderId="102" xfId="1" applyNumberFormat="1" applyFont="1" applyFill="1" applyBorder="1" applyAlignment="1">
      <alignment horizontal="right" vertical="center" wrapText="1"/>
    </xf>
    <xf numFmtId="1" fontId="45" fillId="0" borderId="80" xfId="1" applyNumberFormat="1" applyFont="1" applyBorder="1" applyAlignment="1">
      <alignment horizontal="right" vertical="center" wrapText="1"/>
    </xf>
    <xf numFmtId="0" fontId="46" fillId="18" borderId="0" xfId="0" applyFont="1" applyFill="1" applyAlignment="1">
      <alignment horizontal="left" vertical="center" wrapText="1"/>
    </xf>
    <xf numFmtId="0" fontId="45" fillId="0" borderId="101" xfId="0" applyFont="1" applyBorder="1" applyAlignment="1">
      <alignment horizontal="center" vertical="center" wrapText="1"/>
    </xf>
    <xf numFmtId="43" fontId="44" fillId="0" borderId="102" xfId="1" applyFont="1" applyBorder="1" applyAlignment="1">
      <alignment horizontal="right" vertical="center" wrapText="1"/>
    </xf>
    <xf numFmtId="43" fontId="45" fillId="19" borderId="80" xfId="1" applyFont="1" applyFill="1" applyBorder="1" applyAlignment="1">
      <alignment horizontal="right" vertical="center" wrapText="1"/>
    </xf>
    <xf numFmtId="175" fontId="44" fillId="19" borderId="80" xfId="1" applyNumberFormat="1" applyFont="1" applyFill="1" applyBorder="1" applyAlignment="1">
      <alignment horizontal="right" vertical="center" wrapText="1"/>
    </xf>
    <xf numFmtId="175" fontId="44" fillId="0" borderId="80" xfId="1" applyNumberFormat="1" applyFont="1" applyBorder="1" applyAlignment="1">
      <alignment horizontal="right" vertical="center" wrapText="1"/>
    </xf>
    <xf numFmtId="175" fontId="44" fillId="0" borderId="102" xfId="1" applyNumberFormat="1" applyFont="1" applyBorder="1" applyAlignment="1">
      <alignment horizontal="right" vertical="center" wrapText="1"/>
    </xf>
    <xf numFmtId="175" fontId="45" fillId="19" borderId="80" xfId="1" applyNumberFormat="1" applyFont="1" applyFill="1" applyBorder="1" applyAlignment="1">
      <alignment horizontal="right" vertical="center" wrapText="1"/>
    </xf>
    <xf numFmtId="0" fontId="45" fillId="19" borderId="101" xfId="0" applyFont="1" applyFill="1" applyBorder="1" applyAlignment="1">
      <alignment horizontal="center" vertical="center"/>
    </xf>
    <xf numFmtId="0" fontId="45" fillId="0" borderId="101" xfId="0" applyFont="1" applyBorder="1" applyAlignment="1">
      <alignment horizontal="center" vertical="center"/>
    </xf>
    <xf numFmtId="43" fontId="44" fillId="19" borderId="80" xfId="1" applyFont="1" applyFill="1" applyBorder="1" applyAlignment="1">
      <alignment horizontal="right" vertical="center"/>
    </xf>
    <xf numFmtId="43" fontId="44" fillId="0" borderId="80" xfId="1" applyFont="1" applyBorder="1" applyAlignment="1">
      <alignment horizontal="right" vertical="center"/>
    </xf>
    <xf numFmtId="43" fontId="44" fillId="19" borderId="102" xfId="1" applyFont="1" applyFill="1" applyBorder="1" applyAlignment="1">
      <alignment horizontal="right" vertical="center"/>
    </xf>
    <xf numFmtId="43" fontId="45" fillId="0" borderId="80" xfId="1" applyFont="1" applyBorder="1" applyAlignment="1">
      <alignment horizontal="right" vertical="center"/>
    </xf>
    <xf numFmtId="43" fontId="44" fillId="0" borderId="102" xfId="1" applyFont="1" applyBorder="1" applyAlignment="1">
      <alignment horizontal="right" vertical="center"/>
    </xf>
    <xf numFmtId="43" fontId="45" fillId="19" borderId="80" xfId="1" applyFont="1" applyFill="1" applyBorder="1" applyAlignment="1">
      <alignment horizontal="right" vertical="center"/>
    </xf>
    <xf numFmtId="175" fontId="44" fillId="19" borderId="80" xfId="1" applyNumberFormat="1" applyFont="1" applyFill="1" applyBorder="1" applyAlignment="1">
      <alignment horizontal="right" vertical="center"/>
    </xf>
    <xf numFmtId="175" fontId="44" fillId="0" borderId="80" xfId="1" applyNumberFormat="1" applyFont="1" applyBorder="1" applyAlignment="1">
      <alignment horizontal="right" vertical="center"/>
    </xf>
    <xf numFmtId="175" fontId="44" fillId="19" borderId="102" xfId="1" applyNumberFormat="1" applyFont="1" applyFill="1" applyBorder="1" applyAlignment="1">
      <alignment horizontal="right" vertical="center"/>
    </xf>
    <xf numFmtId="175" fontId="45" fillId="0" borderId="80" xfId="1" applyNumberFormat="1" applyFont="1" applyBorder="1" applyAlignment="1">
      <alignment horizontal="right" vertical="center"/>
    </xf>
    <xf numFmtId="175" fontId="44" fillId="0" borderId="102" xfId="1" applyNumberFormat="1" applyFont="1" applyBorder="1" applyAlignment="1">
      <alignment horizontal="right" vertical="center"/>
    </xf>
    <xf numFmtId="175" fontId="45" fillId="19" borderId="80" xfId="1" applyNumberFormat="1" applyFont="1" applyFill="1" applyBorder="1" applyAlignment="1">
      <alignment horizontal="right" vertical="center"/>
    </xf>
    <xf numFmtId="0" fontId="49" fillId="18" borderId="89" xfId="0" applyFont="1" applyFill="1" applyBorder="1" applyAlignment="1">
      <alignment horizontal="center" vertical="center"/>
    </xf>
    <xf numFmtId="0" fontId="46" fillId="18" borderId="103" xfId="0" applyFont="1" applyFill="1" applyBorder="1" applyAlignment="1">
      <alignment horizontal="center" vertical="center"/>
    </xf>
    <xf numFmtId="0" fontId="51" fillId="18" borderId="87" xfId="0" applyFont="1" applyFill="1" applyBorder="1" applyAlignment="1">
      <alignment horizontal="center" vertical="center"/>
    </xf>
    <xf numFmtId="0" fontId="51" fillId="18" borderId="104" xfId="0" applyFont="1" applyFill="1" applyBorder="1" applyAlignment="1">
      <alignment horizontal="center" vertical="center"/>
    </xf>
    <xf numFmtId="0" fontId="11" fillId="0" borderId="2" xfId="0" applyFont="1" applyBorder="1"/>
    <xf numFmtId="43" fontId="11" fillId="0" borderId="2" xfId="1" applyFont="1" applyBorder="1" applyAlignment="1"/>
    <xf numFmtId="0" fontId="10" fillId="0" borderId="2" xfId="6" applyFont="1" applyBorder="1"/>
    <xf numFmtId="43" fontId="10" fillId="0" borderId="2" xfId="1" applyFont="1" applyBorder="1" applyAlignment="1"/>
    <xf numFmtId="2" fontId="10" fillId="0" borderId="0" xfId="0" applyNumberFormat="1" applyFont="1"/>
    <xf numFmtId="43" fontId="10" fillId="0" borderId="0" xfId="0" applyNumberFormat="1" applyFont="1"/>
    <xf numFmtId="43" fontId="10" fillId="0" borderId="0" xfId="1" applyFont="1" applyAlignment="1"/>
    <xf numFmtId="0" fontId="11" fillId="0" borderId="2" xfId="0" applyFont="1" applyBorder="1" applyAlignment="1">
      <alignment wrapText="1"/>
    </xf>
    <xf numFmtId="43" fontId="11" fillId="0" borderId="2" xfId="1" applyFont="1" applyBorder="1" applyAlignment="1">
      <alignment wrapText="1"/>
    </xf>
    <xf numFmtId="0" fontId="10" fillId="0" borderId="2" xfId="0" applyFont="1" applyBorder="1" applyAlignment="1">
      <alignment wrapText="1"/>
    </xf>
    <xf numFmtId="43" fontId="10" fillId="0" borderId="2" xfId="1" applyFont="1" applyBorder="1" applyAlignment="1">
      <alignment wrapText="1"/>
    </xf>
    <xf numFmtId="43" fontId="10" fillId="0" borderId="0" xfId="1" applyFont="1" applyAlignment="1">
      <alignment wrapText="1"/>
    </xf>
    <xf numFmtId="0" fontId="11" fillId="0" borderId="1" xfId="6" applyFont="1" applyBorder="1"/>
    <xf numFmtId="43" fontId="11" fillId="0" borderId="1" xfId="1" applyFont="1" applyBorder="1"/>
    <xf numFmtId="0" fontId="10" fillId="0" borderId="0" xfId="6" applyFont="1"/>
    <xf numFmtId="43" fontId="10" fillId="0" borderId="0" xfId="1" applyFont="1"/>
    <xf numFmtId="0" fontId="10" fillId="0" borderId="1" xfId="6" applyFont="1" applyBorder="1"/>
    <xf numFmtId="43" fontId="10" fillId="0" borderId="1" xfId="1" applyFont="1" applyBorder="1"/>
    <xf numFmtId="175" fontId="10" fillId="0" borderId="0" xfId="1" applyNumberFormat="1" applyFont="1"/>
    <xf numFmtId="175" fontId="10" fillId="0" borderId="1" xfId="1" applyNumberFormat="1" applyFont="1" applyBorder="1"/>
    <xf numFmtId="43" fontId="11" fillId="0" borderId="2" xfId="1" applyFont="1" applyBorder="1"/>
    <xf numFmtId="0" fontId="11" fillId="3" borderId="2" xfId="0" applyFont="1" applyFill="1" applyBorder="1"/>
    <xf numFmtId="43" fontId="11" fillId="3" borderId="3" xfId="1" applyFont="1" applyFill="1" applyBorder="1"/>
    <xf numFmtId="1" fontId="10" fillId="0" borderId="2" xfId="0" applyNumberFormat="1" applyFont="1" applyBorder="1"/>
    <xf numFmtId="43" fontId="10" fillId="0" borderId="2" xfId="1" applyFont="1" applyBorder="1"/>
    <xf numFmtId="1" fontId="10" fillId="3" borderId="2" xfId="0" applyNumberFormat="1" applyFont="1" applyFill="1" applyBorder="1"/>
    <xf numFmtId="43" fontId="10" fillId="3" borderId="2" xfId="1" applyFont="1" applyFill="1" applyBorder="1"/>
    <xf numFmtId="1" fontId="10" fillId="3" borderId="2" xfId="0" applyNumberFormat="1" applyFont="1" applyFill="1" applyBorder="1" applyAlignment="1">
      <alignment vertical="center"/>
    </xf>
    <xf numFmtId="43" fontId="10" fillId="3" borderId="2" xfId="1" applyFont="1" applyFill="1" applyBorder="1" applyAlignment="1">
      <alignment vertical="center"/>
    </xf>
    <xf numFmtId="1" fontId="11" fillId="0" borderId="2" xfId="0" applyNumberFormat="1" applyFont="1" applyBorder="1"/>
    <xf numFmtId="1" fontId="11" fillId="3" borderId="2" xfId="0" applyNumberFormat="1" applyFont="1" applyFill="1" applyBorder="1" applyAlignment="1">
      <alignment vertical="center"/>
    </xf>
    <xf numFmtId="43" fontId="11" fillId="3" borderId="2" xfId="1" applyFont="1" applyFill="1" applyBorder="1" applyAlignment="1">
      <alignment vertical="center"/>
    </xf>
    <xf numFmtId="0" fontId="11" fillId="14" borderId="0" xfId="0" applyFont="1" applyFill="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top"/>
    </xf>
    <xf numFmtId="0" fontId="11" fillId="14" borderId="0" xfId="0" applyFont="1" applyFill="1" applyAlignment="1">
      <alignment horizontal="left"/>
    </xf>
    <xf numFmtId="0" fontId="11" fillId="14" borderId="0" xfId="0" applyFont="1" applyFill="1" applyAlignment="1">
      <alignment horizontal="center"/>
    </xf>
    <xf numFmtId="0" fontId="11" fillId="4" borderId="0" xfId="0" applyFont="1" applyFill="1" applyAlignment="1">
      <alignment horizontal="center"/>
    </xf>
    <xf numFmtId="0" fontId="10" fillId="3" borderId="0" xfId="0" applyFont="1" applyFill="1" applyAlignment="1">
      <alignment wrapText="1"/>
    </xf>
    <xf numFmtId="0" fontId="11" fillId="4" borderId="0" xfId="0" applyFont="1" applyFill="1"/>
    <xf numFmtId="0" fontId="10" fillId="3" borderId="0" xfId="0" applyFont="1" applyFill="1" applyAlignment="1"/>
    <xf numFmtId="0" fontId="11" fillId="4" borderId="0" xfId="0" applyFont="1" applyFill="1" applyAlignment="1">
      <alignment horizontal="center" wrapText="1"/>
    </xf>
    <xf numFmtId="0" fontId="10" fillId="3" borderId="0" xfId="0" applyFont="1" applyFill="1" applyAlignment="1">
      <alignment horizontal="center" wrapText="1"/>
    </xf>
    <xf numFmtId="0" fontId="11" fillId="4" borderId="0" xfId="0" applyFont="1" applyFill="1" applyAlignment="1">
      <alignment wrapText="1"/>
    </xf>
    <xf numFmtId="0" fontId="10" fillId="9" borderId="49" xfId="0" applyFont="1" applyFill="1" applyBorder="1" applyAlignment="1">
      <alignment wrapText="1"/>
    </xf>
    <xf numFmtId="0" fontId="10" fillId="9" borderId="50" xfId="0" applyFont="1" applyFill="1" applyBorder="1" applyAlignment="1">
      <alignment wrapText="1"/>
    </xf>
    <xf numFmtId="0" fontId="10" fillId="9" borderId="51" xfId="0" applyFont="1" applyFill="1" applyBorder="1" applyAlignment="1">
      <alignment wrapText="1"/>
    </xf>
    <xf numFmtId="0" fontId="10" fillId="9" borderId="52" xfId="0" applyFont="1" applyFill="1" applyBorder="1" applyAlignment="1">
      <alignment wrapText="1"/>
    </xf>
    <xf numFmtId="0" fontId="10" fillId="0" borderId="49" xfId="0" applyFont="1" applyBorder="1"/>
    <xf numFmtId="0" fontId="10" fillId="0" borderId="50" xfId="0" applyFont="1" applyBorder="1"/>
    <xf numFmtId="0" fontId="10" fillId="0" borderId="51" xfId="0" applyFont="1" applyBorder="1"/>
    <xf numFmtId="0" fontId="10" fillId="9" borderId="0" xfId="0" applyFont="1" applyFill="1"/>
    <xf numFmtId="0" fontId="11" fillId="2" borderId="0" xfId="0" applyFont="1" applyFill="1" applyAlignment="1">
      <alignment horizontal="center" vertical="center"/>
    </xf>
    <xf numFmtId="0" fontId="11" fillId="2" borderId="0" xfId="0" applyFont="1" applyFill="1"/>
    <xf numFmtId="0" fontId="11" fillId="14" borderId="0" xfId="0" applyFont="1" applyFill="1" applyAlignment="1">
      <alignment wrapText="1"/>
    </xf>
    <xf numFmtId="0" fontId="11" fillId="14" borderId="0" xfId="0" applyFont="1" applyFill="1"/>
    <xf numFmtId="0" fontId="11" fillId="15" borderId="5" xfId="0" applyFont="1" applyFill="1" applyBorder="1" applyAlignment="1">
      <alignment horizontal="left"/>
    </xf>
    <xf numFmtId="0" fontId="11" fillId="15" borderId="5" xfId="0" applyFont="1" applyFill="1" applyBorder="1"/>
    <xf numFmtId="0" fontId="11" fillId="15" borderId="70" xfId="0" applyFont="1" applyFill="1" applyBorder="1"/>
    <xf numFmtId="0" fontId="11" fillId="0" borderId="0" xfId="0" applyFont="1"/>
    <xf numFmtId="0" fontId="11" fillId="15" borderId="70" xfId="0" applyFont="1" applyFill="1" applyBorder="1" applyAlignment="1">
      <alignment horizontal="center"/>
    </xf>
    <xf numFmtId="0" fontId="11" fillId="15" borderId="5" xfId="0" applyFont="1" applyFill="1" applyBorder="1" applyAlignment="1">
      <alignment horizontal="right" vertical="center"/>
    </xf>
    <xf numFmtId="0" fontId="11" fillId="15" borderId="0" xfId="0" applyFont="1" applyFill="1" applyBorder="1" applyAlignment="1">
      <alignment horizontal="center" vertical="center"/>
    </xf>
    <xf numFmtId="0" fontId="11" fillId="15" borderId="70" xfId="0" applyFont="1" applyFill="1" applyBorder="1" applyAlignment="1">
      <alignment horizontal="center" vertical="center"/>
    </xf>
    <xf numFmtId="0" fontId="44" fillId="0" borderId="0" xfId="13" applyFont="1" applyAlignment="1">
      <alignment horizontal="left" indent="1"/>
    </xf>
    <xf numFmtId="0" fontId="44" fillId="0" borderId="73" xfId="13" applyFont="1" applyBorder="1"/>
    <xf numFmtId="0" fontId="44" fillId="0" borderId="1" xfId="13" applyFont="1" applyBorder="1" applyAlignment="1">
      <alignment horizontal="left" indent="1"/>
    </xf>
    <xf numFmtId="0" fontId="44" fillId="0" borderId="74" xfId="13" applyFont="1" applyBorder="1"/>
    <xf numFmtId="0" fontId="44" fillId="0" borderId="0" xfId="13" applyFont="1"/>
    <xf numFmtId="0" fontId="8" fillId="0" borderId="0" xfId="0" applyFont="1" applyAlignment="1">
      <alignment vertical="center"/>
    </xf>
    <xf numFmtId="164" fontId="11" fillId="2" borderId="2"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wrapText="1"/>
    </xf>
    <xf numFmtId="164" fontId="10" fillId="0" borderId="2" xfId="0" applyNumberFormat="1" applyFont="1" applyBorder="1"/>
    <xf numFmtId="4" fontId="10" fillId="0" borderId="2" xfId="0" applyNumberFormat="1" applyFont="1" applyBorder="1"/>
    <xf numFmtId="164" fontId="11" fillId="0" borderId="2" xfId="0" applyNumberFormat="1" applyFont="1" applyBorder="1"/>
    <xf numFmtId="4" fontId="11" fillId="0" borderId="2" xfId="0" applyNumberFormat="1" applyFont="1" applyBorder="1"/>
    <xf numFmtId="164" fontId="10" fillId="0" borderId="0" xfId="0" applyNumberFormat="1" applyFont="1" applyBorder="1"/>
    <xf numFmtId="4" fontId="11" fillId="0" borderId="0" xfId="0" applyNumberFormat="1" applyFont="1" applyBorder="1"/>
    <xf numFmtId="164" fontId="11" fillId="0" borderId="0" xfId="0" applyNumberFormat="1" applyFont="1" applyBorder="1"/>
    <xf numFmtId="164" fontId="11" fillId="0" borderId="0" xfId="0" applyNumberFormat="1" applyFont="1" applyFill="1" applyBorder="1"/>
    <xf numFmtId="0" fontId="11" fillId="4" borderId="0" xfId="0" applyFont="1" applyFill="1" applyAlignment="1">
      <alignment horizontal="center" vertical="center"/>
    </xf>
    <xf numFmtId="0" fontId="11" fillId="5" borderId="5" xfId="0" applyFont="1" applyFill="1" applyBorder="1"/>
    <xf numFmtId="0" fontId="0" fillId="0" borderId="0" xfId="0" applyFill="1" applyBorder="1"/>
    <xf numFmtId="0" fontId="11" fillId="9" borderId="1" xfId="0" applyFont="1" applyFill="1" applyBorder="1"/>
    <xf numFmtId="169" fontId="10" fillId="0" borderId="0" xfId="0" applyNumberFormat="1" applyFont="1"/>
    <xf numFmtId="0" fontId="10" fillId="0" borderId="1" xfId="0" applyFont="1" applyBorder="1"/>
    <xf numFmtId="169" fontId="10" fillId="0" borderId="1" xfId="0" applyNumberFormat="1" applyFont="1" applyBorder="1"/>
    <xf numFmtId="0" fontId="11" fillId="9" borderId="0" xfId="0" applyFont="1" applyFill="1"/>
    <xf numFmtId="169" fontId="11" fillId="9" borderId="0" xfId="0" applyNumberFormat="1" applyFont="1" applyFill="1"/>
    <xf numFmtId="0" fontId="10" fillId="0" borderId="0" xfId="0" applyFont="1" applyFill="1" applyBorder="1"/>
    <xf numFmtId="0" fontId="11" fillId="9" borderId="1" xfId="0" applyFont="1" applyFill="1" applyBorder="1" applyAlignment="1">
      <alignment horizontal="center" vertical="center"/>
    </xf>
    <xf numFmtId="0" fontId="11" fillId="9" borderId="52" xfId="0" applyFont="1" applyFill="1" applyBorder="1"/>
    <xf numFmtId="0" fontId="11" fillId="9" borderId="52" xfId="0" applyFont="1" applyFill="1" applyBorder="1" applyAlignment="1">
      <alignment horizontal="center"/>
    </xf>
    <xf numFmtId="0" fontId="11" fillId="9" borderId="52" xfId="0" applyFont="1" applyFill="1" applyBorder="1" applyAlignment="1">
      <alignment horizontal="center" wrapText="1"/>
    </xf>
    <xf numFmtId="0" fontId="11" fillId="9" borderId="1" xfId="0" applyFont="1" applyFill="1" applyBorder="1" applyAlignment="1">
      <alignment horizontal="center"/>
    </xf>
    <xf numFmtId="4" fontId="10" fillId="0" borderId="0" xfId="0" applyNumberFormat="1" applyFont="1" applyAlignment="1">
      <alignment horizontal="center"/>
    </xf>
    <xf numFmtId="4" fontId="11" fillId="9" borderId="52" xfId="0" applyNumberFormat="1" applyFont="1" applyFill="1" applyBorder="1" applyAlignment="1">
      <alignment horizontal="center"/>
    </xf>
    <xf numFmtId="0" fontId="10" fillId="0" borderId="52" xfId="0" applyFont="1" applyBorder="1"/>
    <xf numFmtId="0" fontId="10" fillId="9" borderId="0" xfId="0" applyFont="1" applyFill="1" applyAlignment="1">
      <alignment horizontal="center" vertical="center" wrapText="1"/>
    </xf>
    <xf numFmtId="4" fontId="10" fillId="9" borderId="1" xfId="0" applyNumberFormat="1" applyFont="1" applyFill="1" applyBorder="1" applyAlignment="1">
      <alignment horizontal="center" vertical="center"/>
    </xf>
    <xf numFmtId="0" fontId="10" fillId="9" borderId="52" xfId="0" applyFont="1" applyFill="1" applyBorder="1"/>
    <xf numFmtId="4" fontId="10" fillId="9" borderId="52" xfId="0" applyNumberFormat="1" applyFont="1" applyFill="1" applyBorder="1"/>
    <xf numFmtId="0" fontId="10" fillId="14" borderId="0" xfId="0" applyFont="1" applyFill="1" applyAlignment="1">
      <alignment horizontal="left"/>
    </xf>
    <xf numFmtId="0" fontId="10" fillId="14" borderId="0" xfId="0" applyFont="1" applyFill="1"/>
    <xf numFmtId="0" fontId="11" fillId="15" borderId="70" xfId="0" applyFont="1" applyFill="1" applyBorder="1" applyAlignment="1">
      <alignment wrapText="1"/>
    </xf>
    <xf numFmtId="0" fontId="11" fillId="0" borderId="70" xfId="0" applyFont="1" applyBorder="1" applyAlignment="1">
      <alignment wrapText="1"/>
    </xf>
    <xf numFmtId="0" fontId="10" fillId="0" borderId="0" xfId="0" applyFont="1" applyAlignment="1">
      <alignment horizontal="left" wrapText="1" indent="1"/>
    </xf>
    <xf numFmtId="0" fontId="53" fillId="0" borderId="0" xfId="0" applyFont="1" applyAlignment="1">
      <alignment horizontal="left"/>
    </xf>
    <xf numFmtId="0" fontId="10" fillId="0" borderId="0" xfId="0" applyFont="1" applyAlignment="1">
      <alignment horizontal="center" vertical="center"/>
    </xf>
    <xf numFmtId="0" fontId="53" fillId="0" borderId="0" xfId="0" applyFont="1" applyAlignment="1">
      <alignment horizontal="left" wrapText="1"/>
    </xf>
    <xf numFmtId="0" fontId="0" fillId="0" borderId="58" xfId="0" applyFill="1" applyBorder="1"/>
    <xf numFmtId="4" fontId="41" fillId="0" borderId="0" xfId="4" applyNumberFormat="1" applyFont="1"/>
    <xf numFmtId="3" fontId="41" fillId="0" borderId="0" xfId="4" applyNumberFormat="1" applyFont="1"/>
    <xf numFmtId="0" fontId="14" fillId="0" borderId="0" xfId="4" applyFont="1"/>
    <xf numFmtId="3" fontId="40" fillId="0" borderId="0" xfId="4" applyNumberFormat="1" applyFont="1"/>
    <xf numFmtId="0" fontId="54" fillId="0" borderId="0" xfId="4" applyFont="1"/>
    <xf numFmtId="0" fontId="55" fillId="0" borderId="0" xfId="4" applyFont="1"/>
    <xf numFmtId="0" fontId="56" fillId="0" borderId="0" xfId="3" applyFont="1" applyBorder="1" applyAlignment="1">
      <alignment horizontal="center" vertical="center" wrapText="1"/>
    </xf>
    <xf numFmtId="0" fontId="57" fillId="0" borderId="0" xfId="3" applyFont="1" applyBorder="1" applyAlignment="1">
      <alignment horizontal="left"/>
    </xf>
    <xf numFmtId="0" fontId="57" fillId="0" borderId="0" xfId="3" applyFont="1" applyBorder="1"/>
    <xf numFmtId="0" fontId="11" fillId="0" borderId="2" xfId="3" applyFont="1" applyBorder="1" applyAlignment="1">
      <alignment horizontal="center" vertical="center" wrapText="1"/>
    </xf>
    <xf numFmtId="0" fontId="10" fillId="0" borderId="2" xfId="3" applyFont="1" applyBorder="1" applyAlignment="1">
      <alignment horizontal="center" vertical="center" wrapText="1"/>
    </xf>
    <xf numFmtId="2" fontId="10" fillId="0" borderId="2" xfId="1" applyNumberFormat="1" applyFont="1" applyBorder="1" applyAlignment="1">
      <alignment horizontal="right" vertical="center" wrapText="1"/>
    </xf>
    <xf numFmtId="0" fontId="10" fillId="0" borderId="0" xfId="3" applyFont="1"/>
    <xf numFmtId="0" fontId="9" fillId="0" borderId="0" xfId="4" applyFont="1" applyAlignment="1">
      <alignment vertical="center"/>
    </xf>
    <xf numFmtId="0" fontId="4" fillId="0" borderId="0" xfId="4" applyFont="1" applyBorder="1" applyAlignment="1">
      <alignment vertical="center"/>
    </xf>
    <xf numFmtId="0" fontId="4" fillId="0" borderId="0" xfId="4" applyFont="1" applyBorder="1" applyAlignment="1">
      <alignment horizontal="center" vertical="center"/>
    </xf>
    <xf numFmtId="10" fontId="4" fillId="0" borderId="0" xfId="2" applyNumberFormat="1" applyFont="1" applyBorder="1" applyAlignment="1">
      <alignment horizontal="center" vertical="center"/>
    </xf>
    <xf numFmtId="0" fontId="40" fillId="0" borderId="0" xfId="4" applyFont="1" applyAlignment="1">
      <alignment vertical="center"/>
    </xf>
    <xf numFmtId="49" fontId="40" fillId="0" borderId="0" xfId="4" applyNumberFormat="1" applyFont="1" applyAlignment="1">
      <alignment vertical="center"/>
    </xf>
    <xf numFmtId="1" fontId="40" fillId="0" borderId="0" xfId="4" applyNumberFormat="1" applyFont="1" applyAlignment="1">
      <alignment vertical="center"/>
    </xf>
    <xf numFmtId="0" fontId="10" fillId="0" borderId="0" xfId="4" applyFont="1" applyBorder="1" applyAlignment="1">
      <alignment horizontal="center" vertical="center" wrapText="1"/>
    </xf>
    <xf numFmtId="0" fontId="11" fillId="0" borderId="0" xfId="4" applyFont="1" applyBorder="1" applyAlignment="1">
      <alignment horizontal="center" vertical="center"/>
    </xf>
    <xf numFmtId="2" fontId="10" fillId="0" borderId="0" xfId="4" applyNumberFormat="1" applyFont="1" applyBorder="1" applyAlignment="1">
      <alignment horizontal="center" vertical="center"/>
    </xf>
    <xf numFmtId="2" fontId="11" fillId="0" borderId="0" xfId="4" applyNumberFormat="1" applyFont="1" applyBorder="1" applyAlignment="1">
      <alignment horizontal="center" vertical="center"/>
    </xf>
    <xf numFmtId="0" fontId="10" fillId="0" borderId="2" xfId="3" applyFont="1" applyBorder="1"/>
    <xf numFmtId="0" fontId="24" fillId="0" borderId="0" xfId="8" applyFont="1" applyFill="1" applyAlignment="1">
      <alignment vertical="center"/>
    </xf>
    <xf numFmtId="0" fontId="26" fillId="0" borderId="0" xfId="8" applyFont="1" applyBorder="1" applyAlignment="1">
      <alignment horizontal="center"/>
    </xf>
    <xf numFmtId="0" fontId="23" fillId="0" borderId="0" xfId="8" applyFont="1" applyBorder="1" applyAlignment="1">
      <alignment vertical="center"/>
    </xf>
    <xf numFmtId="0" fontId="24" fillId="0" borderId="0" xfId="8" applyFont="1" applyBorder="1" applyAlignment="1">
      <alignment vertical="center"/>
    </xf>
    <xf numFmtId="0" fontId="58" fillId="0" borderId="0" xfId="8" applyFont="1" applyBorder="1" applyAlignment="1">
      <alignment vertical="center"/>
    </xf>
    <xf numFmtId="0" fontId="28" fillId="0" borderId="2" xfId="8" applyFont="1" applyBorder="1"/>
    <xf numFmtId="3" fontId="24" fillId="0" borderId="2" xfId="8" applyNumberFormat="1" applyFont="1" applyBorder="1"/>
    <xf numFmtId="0" fontId="23" fillId="0" borderId="2" xfId="8" applyFont="1" applyBorder="1"/>
    <xf numFmtId="0" fontId="23" fillId="0" borderId="0" xfId="8" applyFont="1" applyAlignment="1">
      <alignment horizontal="center" wrapText="1"/>
    </xf>
    <xf numFmtId="3" fontId="24" fillId="0" borderId="0" xfId="8" applyNumberFormat="1" applyFont="1" applyBorder="1"/>
    <xf numFmtId="3" fontId="27" fillId="0" borderId="2" xfId="8" applyNumberFormat="1" applyFont="1" applyBorder="1"/>
    <xf numFmtId="0" fontId="10" fillId="0" borderId="52" xfId="0" applyFont="1" applyBorder="1" applyAlignment="1">
      <alignment horizontal="left" vertical="center"/>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0" fontId="10" fillId="0" borderId="52" xfId="0" applyFont="1" applyBorder="1" applyAlignment="1">
      <alignment horizontal="center" vertical="center"/>
    </xf>
    <xf numFmtId="0" fontId="11" fillId="0" borderId="49"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xf>
    <xf numFmtId="0" fontId="11" fillId="3" borderId="2" xfId="0" applyFont="1" applyFill="1" applyBorder="1" applyAlignment="1">
      <alignment horizontal="center"/>
    </xf>
    <xf numFmtId="0" fontId="11" fillId="0" borderId="53"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Alignment="1">
      <alignment horizontal="center"/>
    </xf>
    <xf numFmtId="0" fontId="10" fillId="9" borderId="1" xfId="0" applyFont="1" applyFill="1" applyBorder="1" applyAlignment="1">
      <alignment horizontal="center" vertical="center" wrapText="1"/>
    </xf>
    <xf numFmtId="0" fontId="10" fillId="0" borderId="0" xfId="0" applyFont="1" applyAlignment="1">
      <alignment horizontal="center" wrapText="1"/>
    </xf>
    <xf numFmtId="0" fontId="11" fillId="14" borderId="0" xfId="0" applyFont="1" applyFill="1" applyAlignment="1">
      <alignment horizontal="center"/>
    </xf>
    <xf numFmtId="0" fontId="10" fillId="0" borderId="0" xfId="0" applyFont="1" applyAlignment="1">
      <alignment horizontal="center" vertical="center" wrapText="1"/>
    </xf>
    <xf numFmtId="0" fontId="11" fillId="15" borderId="0" xfId="0" applyFont="1" applyFill="1" applyBorder="1" applyAlignment="1">
      <alignment horizontal="center" vertical="center"/>
    </xf>
    <xf numFmtId="0" fontId="11" fillId="15" borderId="70" xfId="0" applyFont="1" applyFill="1" applyBorder="1" applyAlignment="1">
      <alignment horizontal="center" vertical="center"/>
    </xf>
    <xf numFmtId="0" fontId="1" fillId="14" borderId="2" xfId="0" applyFont="1" applyFill="1" applyBorder="1" applyAlignment="1">
      <alignment horizontal="center"/>
    </xf>
    <xf numFmtId="0" fontId="1" fillId="15" borderId="2" xfId="0" applyFont="1" applyFill="1" applyBorder="1" applyAlignment="1">
      <alignment horizontal="center" vertical="center"/>
    </xf>
    <xf numFmtId="0" fontId="0" fillId="0" borderId="0" xfId="0" applyAlignment="1">
      <alignment horizontal="center" wrapText="1"/>
    </xf>
    <xf numFmtId="0" fontId="1" fillId="15" borderId="73" xfId="0" applyFont="1" applyFill="1" applyBorder="1" applyAlignment="1">
      <alignment horizontal="center" wrapText="1"/>
    </xf>
    <xf numFmtId="0" fontId="1" fillId="15" borderId="105" xfId="0" applyFont="1" applyFill="1" applyBorder="1" applyAlignment="1">
      <alignment horizontal="center" wrapText="1"/>
    </xf>
    <xf numFmtId="0" fontId="45" fillId="0" borderId="71" xfId="13" applyFont="1" applyBorder="1" applyAlignment="1">
      <alignment horizontal="center" vertical="center"/>
    </xf>
    <xf numFmtId="0" fontId="45" fillId="0" borderId="53" xfId="13" applyFont="1" applyBorder="1" applyAlignment="1">
      <alignment horizontal="center" vertical="center"/>
    </xf>
    <xf numFmtId="0" fontId="45" fillId="0" borderId="54" xfId="13" applyFont="1" applyBorder="1" applyAlignment="1">
      <alignment horizontal="center" vertical="center"/>
    </xf>
    <xf numFmtId="0" fontId="11" fillId="0" borderId="75" xfId="13" applyFont="1" applyBorder="1" applyAlignment="1">
      <alignment horizontal="center" vertical="center"/>
    </xf>
    <xf numFmtId="0" fontId="11" fillId="0" borderId="54" xfId="13" applyFont="1" applyBorder="1" applyAlignment="1">
      <alignment horizontal="center" vertical="center"/>
    </xf>
    <xf numFmtId="0" fontId="11" fillId="0" borderId="71" xfId="13" applyFont="1" applyBorder="1" applyAlignment="1">
      <alignment horizontal="center" vertical="center"/>
    </xf>
    <xf numFmtId="0" fontId="11" fillId="0" borderId="53" xfId="13" applyFont="1" applyBorder="1" applyAlignment="1">
      <alignment horizontal="center" vertical="center"/>
    </xf>
    <xf numFmtId="0" fontId="44" fillId="0" borderId="0" xfId="13" applyFont="1" applyAlignment="1">
      <alignment horizontal="center" wrapText="1"/>
    </xf>
    <xf numFmtId="164" fontId="11" fillId="0" borderId="0" xfId="0" applyNumberFormat="1" applyFont="1" applyFill="1" applyBorder="1" applyAlignment="1">
      <alignment horizontal="center"/>
    </xf>
    <xf numFmtId="0" fontId="10" fillId="0" borderId="1" xfId="0" applyFont="1" applyBorder="1" applyAlignment="1">
      <alignment horizontal="center"/>
    </xf>
    <xf numFmtId="0" fontId="11" fillId="0" borderId="0" xfId="0" applyFont="1" applyAlignment="1">
      <alignment horizont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0" xfId="0" applyFont="1" applyFill="1" applyAlignment="1">
      <alignment horizontal="center" vertical="center"/>
    </xf>
    <xf numFmtId="0" fontId="11" fillId="9" borderId="1" xfId="0" applyFont="1" applyFill="1" applyBorder="1" applyAlignment="1">
      <alignment horizontal="center" wrapText="1"/>
    </xf>
    <xf numFmtId="0" fontId="11" fillId="9" borderId="52" xfId="0" applyFont="1" applyFill="1" applyBorder="1" applyAlignment="1">
      <alignment horizontal="center" vertical="center" wrapText="1"/>
    </xf>
    <xf numFmtId="0" fontId="10" fillId="9" borderId="0" xfId="0" applyFont="1" applyFill="1" applyAlignment="1">
      <alignment horizontal="center"/>
    </xf>
    <xf numFmtId="0" fontId="10" fillId="9" borderId="0" xfId="0" applyFont="1" applyFill="1" applyAlignment="1">
      <alignment horizontal="center" vertical="center" wrapText="1"/>
    </xf>
    <xf numFmtId="0" fontId="8" fillId="0" borderId="0" xfId="0" applyFont="1" applyAlignment="1">
      <alignment horizontal="center" vertical="top" wrapText="1"/>
    </xf>
    <xf numFmtId="0" fontId="10" fillId="14" borderId="0" xfId="0" applyFont="1" applyFill="1" applyAlignment="1">
      <alignment horizontal="center"/>
    </xf>
    <xf numFmtId="0" fontId="1" fillId="9" borderId="0" xfId="0" applyFont="1" applyFill="1" applyAlignment="1">
      <alignment horizontal="center" wrapText="1"/>
    </xf>
    <xf numFmtId="0" fontId="0" fillId="0" borderId="1" xfId="0" applyBorder="1" applyAlignment="1">
      <alignment horizontal="center"/>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49" xfId="0" applyFill="1" applyBorder="1" applyAlignment="1">
      <alignment horizontal="center" vertical="center"/>
    </xf>
    <xf numFmtId="0" fontId="0" fillId="9" borderId="50" xfId="0" applyFill="1" applyBorder="1" applyAlignment="1">
      <alignment horizontal="center" vertical="center"/>
    </xf>
    <xf numFmtId="0" fontId="0" fillId="9" borderId="51" xfId="0" applyFill="1" applyBorder="1" applyAlignment="1">
      <alignment horizontal="center" vertical="center"/>
    </xf>
    <xf numFmtId="0" fontId="45" fillId="0" borderId="83" xfId="0" applyFont="1" applyBorder="1" applyAlignment="1">
      <alignment horizontal="center" vertical="center"/>
    </xf>
    <xf numFmtId="0" fontId="45" fillId="0" borderId="81" xfId="0" applyFont="1" applyBorder="1" applyAlignment="1">
      <alignment horizontal="center" vertical="center"/>
    </xf>
    <xf numFmtId="0" fontId="45" fillId="0" borderId="79" xfId="0" applyFont="1" applyBorder="1" applyAlignment="1">
      <alignment horizontal="center" vertical="center"/>
    </xf>
    <xf numFmtId="0" fontId="44" fillId="19" borderId="83" xfId="0" applyFont="1" applyFill="1" applyBorder="1" applyAlignment="1">
      <alignment horizontal="center" vertical="center"/>
    </xf>
    <xf numFmtId="0" fontId="44" fillId="19" borderId="79" xfId="0" applyFont="1" applyFill="1" applyBorder="1" applyAlignment="1">
      <alignment horizontal="center" vertical="center"/>
    </xf>
    <xf numFmtId="0" fontId="45" fillId="0" borderId="84" xfId="0" applyFont="1" applyBorder="1" applyAlignment="1">
      <alignment horizontal="right" vertical="center"/>
    </xf>
    <xf numFmtId="0" fontId="45" fillId="0" borderId="85" xfId="0" applyFont="1" applyBorder="1" applyAlignment="1">
      <alignment horizontal="right" vertical="center"/>
    </xf>
    <xf numFmtId="0" fontId="45" fillId="0" borderId="86" xfId="0" applyFont="1" applyBorder="1" applyAlignment="1">
      <alignment horizontal="right" vertical="center"/>
    </xf>
    <xf numFmtId="0" fontId="11" fillId="0" borderId="87" xfId="0" applyFont="1" applyBorder="1" applyAlignment="1">
      <alignment horizontal="center"/>
    </xf>
    <xf numFmtId="0" fontId="45" fillId="19" borderId="83" xfId="0" applyFont="1" applyFill="1" applyBorder="1" applyAlignment="1">
      <alignment horizontal="center" vertical="center"/>
    </xf>
    <xf numFmtId="0" fontId="45" fillId="19" borderId="81" xfId="0" applyFont="1" applyFill="1" applyBorder="1" applyAlignment="1">
      <alignment horizontal="center" vertical="center"/>
    </xf>
    <xf numFmtId="0" fontId="45" fillId="19" borderId="79" xfId="0" applyFont="1" applyFill="1" applyBorder="1" applyAlignment="1">
      <alignment horizontal="center" vertical="center"/>
    </xf>
    <xf numFmtId="0" fontId="44" fillId="0" borderId="83" xfId="0" applyFont="1" applyBorder="1" applyAlignment="1">
      <alignment horizontal="center" vertical="center"/>
    </xf>
    <xf numFmtId="0" fontId="44" fillId="0" borderId="79" xfId="0" applyFont="1" applyBorder="1" applyAlignment="1">
      <alignment horizontal="center" vertical="center"/>
    </xf>
    <xf numFmtId="0" fontId="44" fillId="19" borderId="81" xfId="0" applyFont="1" applyFill="1" applyBorder="1" applyAlignment="1">
      <alignment horizontal="center" vertical="center"/>
    </xf>
    <xf numFmtId="0" fontId="44" fillId="19" borderId="83" xfId="0" applyFont="1" applyFill="1" applyBorder="1" applyAlignment="1">
      <alignment horizontal="left" vertical="center"/>
    </xf>
    <xf numFmtId="0" fontId="44" fillId="19" borderId="81" xfId="0" applyFont="1" applyFill="1" applyBorder="1" applyAlignment="1">
      <alignment horizontal="left" vertical="center"/>
    </xf>
    <xf numFmtId="0" fontId="44" fillId="19" borderId="79" xfId="0" applyFont="1" applyFill="1" applyBorder="1" applyAlignment="1">
      <alignment horizontal="left" vertical="center"/>
    </xf>
    <xf numFmtId="0" fontId="44" fillId="0" borderId="83" xfId="0" applyFont="1" applyBorder="1" applyAlignment="1">
      <alignment horizontal="left" vertical="center"/>
    </xf>
    <xf numFmtId="0" fontId="44" fillId="0" borderId="79" xfId="0" applyFont="1" applyBorder="1" applyAlignment="1">
      <alignment horizontal="left" vertical="center"/>
    </xf>
    <xf numFmtId="0" fontId="44" fillId="0" borderId="81" xfId="0" applyFont="1" applyBorder="1" applyAlignment="1">
      <alignment horizontal="left" vertical="center"/>
    </xf>
    <xf numFmtId="0" fontId="45" fillId="19" borderId="88" xfId="0" applyFont="1" applyFill="1" applyBorder="1" applyAlignment="1">
      <alignment horizontal="center" vertical="center"/>
    </xf>
    <xf numFmtId="0" fontId="44" fillId="19" borderId="88" xfId="0" applyFont="1" applyFill="1" applyBorder="1" applyAlignment="1">
      <alignment horizontal="left" vertical="center"/>
    </xf>
    <xf numFmtId="0" fontId="13" fillId="0" borderId="0" xfId="4" applyFont="1" applyAlignment="1">
      <alignment horizontal="center"/>
    </xf>
    <xf numFmtId="0" fontId="23" fillId="13" borderId="61" xfId="4" applyFont="1" applyFill="1" applyBorder="1" applyAlignment="1">
      <alignment horizontal="center" vertical="center" wrapText="1"/>
    </xf>
    <xf numFmtId="0" fontId="13" fillId="0" borderId="0" xfId="4" applyFont="1" applyAlignment="1">
      <alignment horizontal="center" vertical="justify"/>
    </xf>
    <xf numFmtId="0" fontId="35" fillId="0" borderId="0" xfId="4" applyFont="1" applyAlignment="1">
      <alignment horizontal="center"/>
    </xf>
    <xf numFmtId="0" fontId="35" fillId="13" borderId="64" xfId="4" applyFont="1" applyFill="1" applyBorder="1" applyAlignment="1">
      <alignment horizontal="center"/>
    </xf>
    <xf numFmtId="0" fontId="35" fillId="13" borderId="65" xfId="4" applyFont="1" applyFill="1" applyBorder="1" applyAlignment="1">
      <alignment horizontal="center"/>
    </xf>
    <xf numFmtId="0" fontId="13" fillId="13" borderId="67" xfId="4" applyFont="1" applyFill="1" applyBorder="1" applyAlignment="1">
      <alignment horizontal="center" vertical="center"/>
    </xf>
    <xf numFmtId="0" fontId="13" fillId="13" borderId="65" xfId="4" applyFont="1" applyFill="1" applyBorder="1" applyAlignment="1">
      <alignment horizontal="center" vertical="center"/>
    </xf>
    <xf numFmtId="49" fontId="35" fillId="0" borderId="0" xfId="4" applyNumberFormat="1" applyFont="1" applyAlignment="1">
      <alignment horizontal="center"/>
    </xf>
    <xf numFmtId="0" fontId="23" fillId="0" borderId="0" xfId="4" applyFont="1" applyAlignment="1">
      <alignment horizontal="center" vertical="center"/>
    </xf>
    <xf numFmtId="0" fontId="23" fillId="0" borderId="0" xfId="4" applyFont="1" applyAlignment="1">
      <alignment horizontal="center"/>
    </xf>
    <xf numFmtId="0" fontId="11" fillId="0" borderId="1" xfId="3" applyFont="1" applyBorder="1" applyAlignment="1">
      <alignment horizontal="center"/>
    </xf>
    <xf numFmtId="0" fontId="9" fillId="0" borderId="0" xfId="3" applyFont="1" applyAlignment="1">
      <alignment horizontal="center" vertical="center"/>
    </xf>
    <xf numFmtId="0" fontId="10" fillId="0" borderId="2" xfId="3" applyFont="1" applyBorder="1" applyAlignment="1">
      <alignment horizontal="center" vertical="center" wrapText="1"/>
    </xf>
    <xf numFmtId="0" fontId="11" fillId="0" borderId="1" xfId="4" applyFont="1" applyBorder="1" applyAlignment="1">
      <alignment horizontal="center" vertical="center"/>
    </xf>
    <xf numFmtId="0" fontId="11" fillId="0" borderId="2" xfId="4" applyFont="1" applyBorder="1" applyAlignment="1">
      <alignment horizontal="center" vertical="center"/>
    </xf>
    <xf numFmtId="0" fontId="10" fillId="0" borderId="2" xfId="4" applyFont="1" applyBorder="1" applyAlignment="1">
      <alignment horizontal="center" vertical="center" wrapText="1"/>
    </xf>
    <xf numFmtId="0" fontId="10" fillId="0" borderId="49" xfId="4" applyFont="1" applyBorder="1" applyAlignment="1">
      <alignment horizontal="center" vertical="center" wrapText="1"/>
    </xf>
    <xf numFmtId="0" fontId="10" fillId="0" borderId="72" xfId="4" applyFont="1" applyBorder="1" applyAlignment="1">
      <alignment horizontal="center" vertical="center" wrapText="1"/>
    </xf>
    <xf numFmtId="0" fontId="4" fillId="0" borderId="60" xfId="4" applyFont="1" applyBorder="1" applyAlignment="1">
      <alignment horizontal="center" vertical="center" wrapText="1"/>
    </xf>
    <xf numFmtId="0" fontId="4" fillId="0" borderId="0" xfId="4" applyFont="1" applyBorder="1" applyAlignment="1">
      <alignment horizontal="center" vertical="center" wrapText="1"/>
    </xf>
    <xf numFmtId="0" fontId="10" fillId="0" borderId="1" xfId="4" applyFont="1" applyBorder="1" applyAlignment="1">
      <alignment horizontal="center" vertical="center" wrapText="1"/>
    </xf>
    <xf numFmtId="0" fontId="9" fillId="0" borderId="0" xfId="3" applyFont="1" applyAlignment="1">
      <alignment horizontal="center"/>
    </xf>
    <xf numFmtId="0" fontId="46" fillId="18" borderId="94" xfId="0" applyFont="1" applyFill="1" applyBorder="1" applyAlignment="1">
      <alignment horizontal="center" vertical="center"/>
    </xf>
    <xf numFmtId="0" fontId="46" fillId="18" borderId="95" xfId="0" applyFont="1" applyFill="1" applyBorder="1" applyAlignment="1">
      <alignment horizontal="center" vertical="center"/>
    </xf>
    <xf numFmtId="0" fontId="46" fillId="18" borderId="82" xfId="0" applyFont="1" applyFill="1" applyBorder="1" applyAlignment="1">
      <alignment horizontal="center" vertical="center"/>
    </xf>
    <xf numFmtId="0" fontId="46" fillId="18" borderId="96" xfId="0" applyFont="1" applyFill="1" applyBorder="1" applyAlignment="1">
      <alignment horizontal="center" vertical="center"/>
    </xf>
    <xf numFmtId="0" fontId="46" fillId="18" borderId="98" xfId="0" applyFont="1" applyFill="1" applyBorder="1" applyAlignment="1">
      <alignment horizontal="center" vertical="center"/>
    </xf>
    <xf numFmtId="0" fontId="46" fillId="18" borderId="99" xfId="0" applyFont="1" applyFill="1" applyBorder="1" applyAlignment="1">
      <alignment horizontal="center" vertical="center"/>
    </xf>
    <xf numFmtId="0" fontId="46" fillId="18" borderId="100" xfId="0" applyFont="1" applyFill="1" applyBorder="1" applyAlignment="1">
      <alignment horizontal="center" vertical="center"/>
    </xf>
    <xf numFmtId="0" fontId="0" fillId="0" borderId="87" xfId="0" applyBorder="1" applyAlignment="1">
      <alignment horizontal="center"/>
    </xf>
    <xf numFmtId="0" fontId="46" fillId="18" borderId="89" xfId="0" applyFont="1" applyFill="1" applyBorder="1" applyAlignment="1">
      <alignment horizontal="center" vertical="center" wrapText="1"/>
    </xf>
    <xf numFmtId="0" fontId="46" fillId="18" borderId="90" xfId="0" applyFont="1" applyFill="1" applyBorder="1" applyAlignment="1">
      <alignment horizontal="center" vertical="center" wrapText="1"/>
    </xf>
    <xf numFmtId="0" fontId="46" fillId="18" borderId="77" xfId="0" applyFont="1" applyFill="1" applyBorder="1" applyAlignment="1">
      <alignment horizontal="center" vertical="center"/>
    </xf>
    <xf numFmtId="0" fontId="46" fillId="18" borderId="78" xfId="0" applyFont="1" applyFill="1" applyBorder="1" applyAlignment="1">
      <alignment horizontal="center" vertical="center"/>
    </xf>
    <xf numFmtId="0" fontId="46" fillId="18" borderId="89" xfId="0" applyFont="1" applyFill="1" applyBorder="1" applyAlignment="1">
      <alignment horizontal="center" vertical="center"/>
    </xf>
    <xf numFmtId="0" fontId="46" fillId="18" borderId="93" xfId="0" applyFont="1" applyFill="1" applyBorder="1" applyAlignment="1">
      <alignment horizontal="center" vertical="center"/>
    </xf>
    <xf numFmtId="0" fontId="46" fillId="18" borderId="90" xfId="0" applyFont="1" applyFill="1" applyBorder="1" applyAlignment="1">
      <alignment horizontal="center" vertical="center"/>
    </xf>
    <xf numFmtId="0" fontId="11" fillId="0" borderId="1" xfId="0" applyFont="1" applyBorder="1" applyAlignment="1">
      <alignment horizontal="center" vertical="center"/>
    </xf>
    <xf numFmtId="0" fontId="13" fillId="0" borderId="1" xfId="7" applyFont="1" applyBorder="1" applyAlignment="1">
      <alignment horizontal="center"/>
    </xf>
    <xf numFmtId="0" fontId="35" fillId="0" borderId="0" xfId="0" applyFont="1" applyAlignment="1">
      <alignment horizontal="center" vertical="center"/>
    </xf>
    <xf numFmtId="0" fontId="13" fillId="0" borderId="0" xfId="8" applyFont="1" applyAlignment="1">
      <alignment horizontal="center" wrapText="1"/>
    </xf>
    <xf numFmtId="0" fontId="11" fillId="0" borderId="0" xfId="0" applyFont="1" applyAlignment="1">
      <alignment horizontal="left" vertical="center" wrapText="1"/>
    </xf>
    <xf numFmtId="0" fontId="52" fillId="0" borderId="0" xfId="0" applyFont="1" applyAlignment="1">
      <alignment horizontal="center" wrapText="1"/>
    </xf>
    <xf numFmtId="0" fontId="52" fillId="0" borderId="0" xfId="0" applyFont="1" applyAlignment="1">
      <alignment horizontal="center"/>
    </xf>
    <xf numFmtId="0" fontId="0" fillId="0" borderId="0" xfId="0" applyAlignment="1">
      <alignment horizontal="center"/>
    </xf>
    <xf numFmtId="0" fontId="20" fillId="0" borderId="0" xfId="0" applyFont="1" applyAlignment="1">
      <alignment horizontal="center" vertical="center"/>
    </xf>
    <xf numFmtId="0" fontId="0" fillId="0" borderId="0" xfId="0" applyAlignment="1">
      <alignment horizontal="center" vertical="center"/>
    </xf>
    <xf numFmtId="0" fontId="0" fillId="0" borderId="60" xfId="0" applyBorder="1" applyAlignment="1">
      <alignment horizontal="center" vertical="center"/>
    </xf>
    <xf numFmtId="0" fontId="0" fillId="0" borderId="0" xfId="0" applyAlignment="1">
      <alignment horizontal="left"/>
    </xf>
    <xf numFmtId="0" fontId="13" fillId="0" borderId="0" xfId="4" applyFont="1" applyAlignment="1">
      <alignment horizontal="center" wrapText="1"/>
    </xf>
    <xf numFmtId="0" fontId="16" fillId="0" borderId="0" xfId="4" applyFont="1" applyAlignment="1">
      <alignment horizontal="justify" vertical="top" wrapText="1"/>
    </xf>
    <xf numFmtId="0" fontId="13" fillId="0" borderId="0" xfId="4" applyFont="1" applyAlignment="1">
      <alignment horizontal="center" vertical="top" wrapText="1"/>
    </xf>
    <xf numFmtId="0" fontId="13" fillId="0" borderId="0" xfId="4" applyFont="1" applyAlignment="1">
      <alignment horizontal="center" vertical="top"/>
    </xf>
    <xf numFmtId="0" fontId="11" fillId="0" borderId="11" xfId="4" applyFont="1" applyBorder="1" applyAlignment="1">
      <alignment horizontal="center" vertical="top" wrapText="1"/>
    </xf>
    <xf numFmtId="0" fontId="16" fillId="0" borderId="16" xfId="4" applyFont="1" applyBorder="1" applyAlignment="1">
      <alignment horizontal="justify" vertical="center" wrapText="1"/>
    </xf>
    <xf numFmtId="0" fontId="16" fillId="0" borderId="0" xfId="4" applyFont="1" applyAlignment="1">
      <alignment horizontal="justify" vertical="center" wrapText="1"/>
    </xf>
    <xf numFmtId="0" fontId="11" fillId="7" borderId="17" xfId="4" applyFont="1" applyFill="1" applyBorder="1" applyAlignment="1">
      <alignment horizontal="center" vertical="top" wrapText="1"/>
    </xf>
    <xf numFmtId="0" fontId="11" fillId="0" borderId="18" xfId="4" applyFont="1" applyBorder="1" applyAlignment="1">
      <alignment horizontal="center" vertical="top" wrapText="1"/>
    </xf>
    <xf numFmtId="0" fontId="11" fillId="8" borderId="19" xfId="4" applyFont="1" applyFill="1" applyBorder="1" applyAlignment="1">
      <alignment horizontal="center" vertical="top" wrapText="1"/>
    </xf>
    <xf numFmtId="0" fontId="11" fillId="8" borderId="20" xfId="4" applyFont="1" applyFill="1" applyBorder="1" applyAlignment="1">
      <alignment horizontal="center" vertical="top" wrapText="1"/>
    </xf>
    <xf numFmtId="0" fontId="17" fillId="0" borderId="22" xfId="4" applyFont="1" applyBorder="1" applyAlignment="1">
      <alignment vertical="top"/>
    </xf>
    <xf numFmtId="0" fontId="16" fillId="0" borderId="0" xfId="4" applyFont="1" applyAlignment="1">
      <alignment vertical="center" wrapText="1"/>
    </xf>
    <xf numFmtId="0" fontId="13" fillId="0" borderId="0" xfId="4" applyFont="1" applyAlignment="1">
      <alignment horizontal="center" vertical="center" wrapText="1"/>
    </xf>
    <xf numFmtId="0" fontId="14" fillId="6" borderId="23" xfId="4" applyFont="1" applyFill="1" applyBorder="1" applyAlignment="1">
      <alignment horizontal="center" vertical="center" wrapText="1"/>
    </xf>
    <xf numFmtId="0" fontId="14" fillId="6" borderId="24" xfId="4" applyFont="1" applyFill="1" applyBorder="1" applyAlignment="1">
      <alignment horizontal="center" vertical="center" wrapText="1"/>
    </xf>
    <xf numFmtId="0" fontId="19" fillId="0" borderId="27" xfId="4" applyFont="1" applyBorder="1" applyAlignment="1">
      <alignment horizontal="left" vertical="center" wrapText="1"/>
    </xf>
    <xf numFmtId="0" fontId="19" fillId="0" borderId="27" xfId="4" applyFont="1" applyBorder="1" applyAlignment="1">
      <alignment horizontal="center" vertical="top" wrapText="1"/>
    </xf>
    <xf numFmtId="0" fontId="19" fillId="0" borderId="27" xfId="4" applyFont="1" applyBorder="1" applyAlignment="1">
      <alignment horizontal="left" vertical="top" wrapText="1"/>
    </xf>
    <xf numFmtId="0" fontId="46" fillId="18" borderId="103" xfId="0" applyFont="1" applyFill="1" applyBorder="1" applyAlignment="1">
      <alignment horizontal="center" vertical="center" wrapText="1"/>
    </xf>
    <xf numFmtId="0" fontId="46" fillId="18" borderId="94" xfId="0" applyFont="1" applyFill="1" applyBorder="1" applyAlignment="1">
      <alignment horizontal="center" vertical="center" wrapText="1"/>
    </xf>
    <xf numFmtId="0" fontId="46" fillId="18" borderId="95" xfId="0" applyFont="1" applyFill="1" applyBorder="1" applyAlignment="1">
      <alignment horizontal="center" vertical="center" wrapText="1"/>
    </xf>
    <xf numFmtId="0" fontId="46" fillId="18" borderId="93" xfId="0" applyFont="1" applyFill="1" applyBorder="1" applyAlignment="1">
      <alignment horizontal="center" vertical="center" wrapText="1"/>
    </xf>
    <xf numFmtId="0" fontId="46" fillId="18" borderId="77" xfId="0" applyFont="1" applyFill="1" applyBorder="1" applyAlignment="1">
      <alignment horizontal="center" vertical="center" wrapText="1"/>
    </xf>
    <xf numFmtId="0" fontId="45" fillId="19" borderId="98" xfId="0" applyFont="1" applyFill="1" applyBorder="1" applyAlignment="1">
      <alignment horizontal="center" vertical="center" wrapText="1"/>
    </xf>
    <xf numFmtId="0" fontId="45" fillId="19" borderId="100" xfId="0" applyFont="1" applyFill="1" applyBorder="1" applyAlignment="1">
      <alignment horizontal="center" vertical="center" wrapText="1"/>
    </xf>
    <xf numFmtId="0" fontId="45" fillId="19" borderId="97" xfId="0" applyFont="1" applyFill="1" applyBorder="1" applyAlignment="1">
      <alignment horizontal="center" vertical="center" wrapText="1"/>
    </xf>
    <xf numFmtId="0" fontId="45" fillId="19" borderId="80" xfId="0" applyFont="1" applyFill="1" applyBorder="1" applyAlignment="1">
      <alignment horizontal="center" vertical="center" wrapText="1"/>
    </xf>
    <xf numFmtId="0" fontId="1" fillId="0" borderId="87" xfId="0" applyFont="1" applyBorder="1" applyAlignment="1">
      <alignment horizontal="center"/>
    </xf>
    <xf numFmtId="0" fontId="28" fillId="0" borderId="1" xfId="4" applyFont="1" applyBorder="1" applyAlignment="1">
      <alignment vertical="center"/>
    </xf>
    <xf numFmtId="3" fontId="40" fillId="0" borderId="0" xfId="4" applyNumberFormat="1" applyFont="1" applyAlignment="1">
      <alignment vertical="center"/>
    </xf>
    <xf numFmtId="4" fontId="55" fillId="0" borderId="0" xfId="4" applyNumberFormat="1" applyFont="1"/>
    <xf numFmtId="4" fontId="40" fillId="0" borderId="0" xfId="4" applyNumberFormat="1" applyFont="1"/>
    <xf numFmtId="4" fontId="40" fillId="0" borderId="0" xfId="4" applyNumberFormat="1" applyFont="1" applyAlignment="1">
      <alignment vertical="center"/>
    </xf>
    <xf numFmtId="0" fontId="13" fillId="0" borderId="0" xfId="4" applyFont="1" applyAlignment="1">
      <alignment horizontal="left"/>
    </xf>
    <xf numFmtId="4" fontId="36" fillId="0" borderId="0" xfId="4" applyNumberFormat="1" applyFont="1" applyAlignment="1">
      <alignment horizontal="centerContinuous"/>
    </xf>
    <xf numFmtId="4" fontId="23" fillId="13" borderId="66" xfId="4" applyNumberFormat="1" applyFont="1" applyFill="1" applyBorder="1" applyAlignment="1">
      <alignment horizontal="center" vertical="center"/>
    </xf>
    <xf numFmtId="3" fontId="28" fillId="0" borderId="0" xfId="5" applyNumberFormat="1" applyFont="1" applyFill="1" applyBorder="1"/>
    <xf numFmtId="0" fontId="8" fillId="0" borderId="1" xfId="4" applyBorder="1"/>
    <xf numFmtId="0" fontId="23" fillId="13" borderId="62" xfId="4" applyFont="1" applyFill="1" applyBorder="1" applyAlignment="1">
      <alignment vertical="center" wrapText="1"/>
    </xf>
    <xf numFmtId="0" fontId="23" fillId="13" borderId="62" xfId="4" applyFont="1" applyFill="1" applyBorder="1" applyAlignment="1">
      <alignment vertical="center"/>
    </xf>
    <xf numFmtId="0" fontId="23" fillId="0" borderId="0" xfId="4" applyFont="1" applyAlignment="1">
      <alignment horizontal="left" vertical="center" wrapText="1"/>
    </xf>
    <xf numFmtId="4" fontId="23" fillId="0" borderId="0" xfId="4" applyNumberFormat="1" applyFont="1" applyAlignment="1">
      <alignment horizontal="right"/>
    </xf>
    <xf numFmtId="0" fontId="38" fillId="0" borderId="0" xfId="4" applyFont="1" applyAlignment="1">
      <alignment horizontal="center"/>
    </xf>
    <xf numFmtId="0" fontId="13" fillId="0" borderId="0" xfId="4" applyFont="1" applyAlignment="1">
      <alignment horizontal="left"/>
    </xf>
    <xf numFmtId="0" fontId="38" fillId="0" borderId="0" xfId="11" applyNumberFormat="1" applyFont="1"/>
    <xf numFmtId="0" fontId="23" fillId="13" borderId="61" xfId="4" applyFont="1" applyFill="1" applyBorder="1" applyAlignment="1">
      <alignment vertical="center" wrapText="1"/>
    </xf>
    <xf numFmtId="0" fontId="23" fillId="13" borderId="62" xfId="4" applyFont="1" applyFill="1" applyBorder="1" applyAlignment="1">
      <alignment horizontal="center" vertical="center" wrapText="1"/>
    </xf>
    <xf numFmtId="4" fontId="23" fillId="13" borderId="66" xfId="4" applyNumberFormat="1" applyFont="1" applyFill="1" applyBorder="1" applyAlignment="1">
      <alignment horizontal="center" vertical="center"/>
    </xf>
    <xf numFmtId="0" fontId="23" fillId="13" borderId="62" xfId="4" applyFont="1" applyFill="1" applyBorder="1" applyAlignment="1">
      <alignment horizontal="center" wrapText="1"/>
    </xf>
    <xf numFmtId="49" fontId="23" fillId="13" borderId="61" xfId="4" applyNumberFormat="1" applyFont="1" applyFill="1" applyBorder="1" applyAlignment="1">
      <alignment vertical="center" wrapText="1"/>
    </xf>
    <xf numFmtId="49" fontId="35" fillId="0" borderId="0" xfId="4" applyNumberFormat="1" applyFont="1"/>
    <xf numFmtId="3" fontId="23" fillId="13" borderId="66" xfId="4" applyNumberFormat="1" applyFont="1" applyFill="1" applyBorder="1" applyAlignment="1">
      <alignment horizontal="center" vertical="center"/>
    </xf>
    <xf numFmtId="0" fontId="23" fillId="13" borderId="61" xfId="4" applyFont="1" applyFill="1" applyBorder="1" applyAlignment="1">
      <alignment horizontal="center"/>
    </xf>
    <xf numFmtId="0" fontId="8" fillId="13" borderId="66" xfId="4" applyFill="1" applyBorder="1" applyAlignment="1">
      <alignment vertical="center"/>
    </xf>
    <xf numFmtId="3" fontId="23" fillId="0" borderId="0" xfId="11" applyNumberFormat="1" applyFont="1" applyAlignment="1">
      <alignment horizontal="center"/>
    </xf>
    <xf numFmtId="3" fontId="28" fillId="4" borderId="0" xfId="4" applyNumberFormat="1" applyFont="1" applyFill="1"/>
    <xf numFmtId="3" fontId="28" fillId="0" borderId="1" xfId="11" applyNumberFormat="1" applyFont="1" applyBorder="1"/>
    <xf numFmtId="3" fontId="34" fillId="0" borderId="0" xfId="4" applyNumberFormat="1" applyFont="1" applyAlignment="1">
      <alignment horizontal="right"/>
    </xf>
    <xf numFmtId="0" fontId="8" fillId="2" borderId="0" xfId="4" applyFill="1"/>
  </cellXfs>
  <cellStyles count="14">
    <cellStyle name="Diseño 2" xfId="8" xr:uid="{E63A8644-E374-4A5A-ACA2-5F51989999DE}"/>
    <cellStyle name="Millares" xfId="1" builtinId="3"/>
    <cellStyle name="Millares [0] 2" xfId="11" xr:uid="{15B3B68A-C9FD-4BAD-B28B-D7C26F81E4B8}"/>
    <cellStyle name="Millares 2" xfId="12" xr:uid="{D9E32155-B15B-462D-8F5A-E5FAACAF0DF2}"/>
    <cellStyle name="Millares_PLANTACIONES 2003" xfId="10" xr:uid="{2444A3B1-FEEA-431B-B1BC-211D001D2962}"/>
    <cellStyle name="Normal" xfId="0" builtinId="0"/>
    <cellStyle name="Normal 2" xfId="3" xr:uid="{F17E34A8-4927-4350-9D99-1F8A86CA508B}"/>
    <cellStyle name="Normal 2 2" xfId="4" xr:uid="{4DBE8D01-BE4D-4D7C-8860-29FEE7F883DB}"/>
    <cellStyle name="Normal 2 3" xfId="7" xr:uid="{453E817C-76BA-4427-8A13-E8D0991A748B}"/>
    <cellStyle name="Normal 3" xfId="9" xr:uid="{BA1D1848-0B98-488E-8499-5D0C101B9B4B}"/>
    <cellStyle name="Normal 4" xfId="6" xr:uid="{5E762023-1BD6-4C04-8686-0D04AED48244}"/>
    <cellStyle name="Normal 5" xfId="13" xr:uid="{646D0165-3A78-47FE-B2CC-4DBFDDE32F2A}"/>
    <cellStyle name="Porcentaje" xfId="2" builtinId="5"/>
    <cellStyle name="Porcentaje 2" xfId="5" xr:uid="{1030DFF3-B974-4769-AA7F-6367B4897A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4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Cuadro7_CenTranPrim!$C$2</c:f>
              <c:strCache>
                <c:ptCount val="1"/>
                <c:pt idx="0">
                  <c:v>Flora</c:v>
                </c:pt>
              </c:strCache>
            </c:strRef>
          </c:tx>
          <c:spPr>
            <a:solidFill>
              <a:schemeClr val="accent1"/>
            </a:solidFill>
            <a:ln>
              <a:noFill/>
            </a:ln>
            <a:effectLst/>
          </c:spPr>
          <c:invertIfNegative val="0"/>
          <c:cat>
            <c:strRef>
              <c:f>Cuadro7_CenTranPrim!$A$3:$A$17</c:f>
              <c:strCache>
                <c:ptCount val="15"/>
                <c:pt idx="0">
                  <c:v>APURIMAC</c:v>
                </c:pt>
                <c:pt idx="1">
                  <c:v>AREQUIPA</c:v>
                </c:pt>
                <c:pt idx="2">
                  <c:v>AYACUCHO</c:v>
                </c:pt>
                <c:pt idx="3">
                  <c:v>CAJAMARCA</c:v>
                </c:pt>
                <c:pt idx="4">
                  <c:v>CUSCO</c:v>
                </c:pt>
                <c:pt idx="5">
                  <c:v>ICA</c:v>
                </c:pt>
                <c:pt idx="6">
                  <c:v>JUNIN</c:v>
                </c:pt>
                <c:pt idx="7">
                  <c:v>LAMBAYEQUE</c:v>
                </c:pt>
                <c:pt idx="8">
                  <c:v>LIMA</c:v>
                </c:pt>
                <c:pt idx="9">
                  <c:v>LORETO</c:v>
                </c:pt>
                <c:pt idx="10">
                  <c:v>MADRE DE DIOS</c:v>
                </c:pt>
                <c:pt idx="11">
                  <c:v>PASCO</c:v>
                </c:pt>
                <c:pt idx="12">
                  <c:v>PUNO</c:v>
                </c:pt>
                <c:pt idx="13">
                  <c:v>SAN MARTIN</c:v>
                </c:pt>
                <c:pt idx="14">
                  <c:v>UCAYALI</c:v>
                </c:pt>
              </c:strCache>
            </c:strRef>
          </c:cat>
          <c:val>
            <c:numRef>
              <c:f>Cuadro7_CenTranPrim!$C$3:$C$17</c:f>
              <c:numCache>
                <c:formatCode>General</c:formatCode>
                <c:ptCount val="15"/>
                <c:pt idx="0">
                  <c:v>1</c:v>
                </c:pt>
                <c:pt idx="1">
                  <c:v>2</c:v>
                </c:pt>
                <c:pt idx="2">
                  <c:v>6</c:v>
                </c:pt>
                <c:pt idx="3">
                  <c:v>9</c:v>
                </c:pt>
                <c:pt idx="4">
                  <c:v>30</c:v>
                </c:pt>
                <c:pt idx="5">
                  <c:v>18</c:v>
                </c:pt>
                <c:pt idx="6">
                  <c:v>38</c:v>
                </c:pt>
                <c:pt idx="7">
                  <c:v>8</c:v>
                </c:pt>
                <c:pt idx="8">
                  <c:v>11</c:v>
                </c:pt>
                <c:pt idx="9">
                  <c:v>8</c:v>
                </c:pt>
                <c:pt idx="10">
                  <c:v>42</c:v>
                </c:pt>
                <c:pt idx="11">
                  <c:v>17</c:v>
                </c:pt>
                <c:pt idx="12">
                  <c:v>1</c:v>
                </c:pt>
                <c:pt idx="13">
                  <c:v>12</c:v>
                </c:pt>
                <c:pt idx="14">
                  <c:v>38</c:v>
                </c:pt>
              </c:numCache>
            </c:numRef>
          </c:val>
          <c:extLst xmlns:c15="http://schemas.microsoft.com/office/drawing/2012/chart">
            <c:ext xmlns:c16="http://schemas.microsoft.com/office/drawing/2014/chart" uri="{C3380CC4-5D6E-409C-BE32-E72D297353CC}">
              <c16:uniqueId val="{00000001-D5BD-4AE9-ABE2-94A6543BED18}"/>
            </c:ext>
          </c:extLst>
        </c:ser>
        <c:dLbls>
          <c:showLegendKey val="0"/>
          <c:showVal val="0"/>
          <c:showCatName val="0"/>
          <c:showSerName val="0"/>
          <c:showPercent val="0"/>
          <c:showBubbleSize val="0"/>
        </c:dLbls>
        <c:gapWidth val="219"/>
        <c:overlap val="-27"/>
        <c:axId val="272521968"/>
        <c:axId val="265359088"/>
        <c:extLst/>
      </c:barChart>
      <c:catAx>
        <c:axId val="27252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65359088"/>
        <c:crosses val="autoZero"/>
        <c:auto val="1"/>
        <c:lblAlgn val="ctr"/>
        <c:lblOffset val="100"/>
        <c:noMultiLvlLbl val="0"/>
      </c:catAx>
      <c:valAx>
        <c:axId val="26535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7252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E38-43A8-87C2-6D1BBF96E636}"/>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E38-43A8-87C2-6D1BBF96E636}"/>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CE38-43A8-87C2-6D1BBF96E636}"/>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CE38-43A8-87C2-6D1BBF96E636}"/>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CE38-43A8-87C2-6D1BBF96E636}"/>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CE38-43A8-87C2-6D1BBF96E636}"/>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38-43A8-87C2-6D1BBF96E636}"/>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CE38-43A8-87C2-6D1BBF96E636}"/>
            </c:ext>
          </c:extLst>
        </c:ser>
        <c:dLbls>
          <c:showLegendKey val="0"/>
          <c:showVal val="0"/>
          <c:showCatName val="0"/>
          <c:showSerName val="0"/>
          <c:showPercent val="0"/>
          <c:showBubbleSize val="0"/>
        </c:dLbls>
        <c:gapWidth val="30"/>
        <c:overlap val="-30"/>
        <c:axId val="245311704"/>
        <c:axId val="245312096"/>
      </c:barChart>
      <c:catAx>
        <c:axId val="24531170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245312096"/>
        <c:crosses val="autoZero"/>
        <c:auto val="1"/>
        <c:lblAlgn val="ctr"/>
        <c:lblOffset val="100"/>
        <c:tickLblSkip val="1"/>
        <c:tickMarkSkip val="1"/>
        <c:noMultiLvlLbl val="0"/>
      </c:catAx>
      <c:valAx>
        <c:axId val="24531209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45311704"/>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942C-4A0D-8D77-CF752927B601}"/>
              </c:ext>
            </c:extLst>
          </c:dPt>
          <c:dPt>
            <c:idx val="1"/>
            <c:bubble3D val="0"/>
            <c:spPr>
              <a:solidFill>
                <a:srgbClr val="802060"/>
              </a:solidFill>
              <a:ln w="25400">
                <a:noFill/>
              </a:ln>
            </c:spPr>
            <c:extLst>
              <c:ext xmlns:c16="http://schemas.microsoft.com/office/drawing/2014/chart" uri="{C3380CC4-5D6E-409C-BE32-E72D297353CC}">
                <c16:uniqueId val="{00000003-942C-4A0D-8D77-CF752927B601}"/>
              </c:ext>
            </c:extLst>
          </c:dPt>
          <c:dPt>
            <c:idx val="2"/>
            <c:bubble3D val="0"/>
            <c:spPr>
              <a:solidFill>
                <a:srgbClr val="FFFFC0"/>
              </a:solidFill>
              <a:ln w="25400">
                <a:noFill/>
              </a:ln>
            </c:spPr>
            <c:extLst>
              <c:ext xmlns:c16="http://schemas.microsoft.com/office/drawing/2014/chart" uri="{C3380CC4-5D6E-409C-BE32-E72D297353CC}">
                <c16:uniqueId val="{00000005-942C-4A0D-8D77-CF752927B601}"/>
              </c:ext>
            </c:extLst>
          </c:dPt>
          <c:dPt>
            <c:idx val="3"/>
            <c:bubble3D val="0"/>
            <c:spPr>
              <a:solidFill>
                <a:srgbClr val="A0E0E0"/>
              </a:solidFill>
              <a:ln w="25400">
                <a:noFill/>
              </a:ln>
            </c:spPr>
            <c:extLst>
              <c:ext xmlns:c16="http://schemas.microsoft.com/office/drawing/2014/chart" uri="{C3380CC4-5D6E-409C-BE32-E72D297353CC}">
                <c16:uniqueId val="{00000007-942C-4A0D-8D77-CF752927B601}"/>
              </c:ext>
            </c:extLst>
          </c:dPt>
          <c:dPt>
            <c:idx val="4"/>
            <c:bubble3D val="0"/>
            <c:spPr>
              <a:solidFill>
                <a:srgbClr val="600080"/>
              </a:solidFill>
              <a:ln w="25400">
                <a:noFill/>
              </a:ln>
            </c:spPr>
            <c:extLst>
              <c:ext xmlns:c16="http://schemas.microsoft.com/office/drawing/2014/chart" uri="{C3380CC4-5D6E-409C-BE32-E72D297353CC}">
                <c16:uniqueId val="{00000009-942C-4A0D-8D77-CF752927B601}"/>
              </c:ext>
            </c:extLst>
          </c:dPt>
          <c:dPt>
            <c:idx val="5"/>
            <c:bubble3D val="0"/>
            <c:spPr>
              <a:solidFill>
                <a:srgbClr val="FF8080"/>
              </a:solidFill>
              <a:ln w="25400">
                <a:noFill/>
              </a:ln>
            </c:spPr>
            <c:extLst>
              <c:ext xmlns:c16="http://schemas.microsoft.com/office/drawing/2014/chart" uri="{C3380CC4-5D6E-409C-BE32-E72D297353CC}">
                <c16:uniqueId val="{0000000B-942C-4A0D-8D77-CF752927B601}"/>
              </c:ext>
            </c:extLst>
          </c:dPt>
          <c:dPt>
            <c:idx val="6"/>
            <c:bubble3D val="0"/>
            <c:spPr>
              <a:solidFill>
                <a:srgbClr val="0080C0"/>
              </a:solidFill>
              <a:ln w="25400">
                <a:noFill/>
              </a:ln>
            </c:spPr>
            <c:extLst>
              <c:ext xmlns:c16="http://schemas.microsoft.com/office/drawing/2014/chart" uri="{C3380CC4-5D6E-409C-BE32-E72D297353CC}">
                <c16:uniqueId val="{0000000D-942C-4A0D-8D77-CF752927B601}"/>
              </c:ext>
            </c:extLst>
          </c:dPt>
          <c:dPt>
            <c:idx val="7"/>
            <c:bubble3D val="0"/>
            <c:spPr>
              <a:solidFill>
                <a:srgbClr val="C0C0FF"/>
              </a:solidFill>
              <a:ln w="25400">
                <a:noFill/>
              </a:ln>
            </c:spPr>
            <c:extLst>
              <c:ext xmlns:c16="http://schemas.microsoft.com/office/drawing/2014/chart" uri="{C3380CC4-5D6E-409C-BE32-E72D297353CC}">
                <c16:uniqueId val="{0000000F-942C-4A0D-8D77-CF752927B601}"/>
              </c:ext>
            </c:extLst>
          </c:dPt>
          <c:dPt>
            <c:idx val="8"/>
            <c:bubble3D val="0"/>
            <c:spPr>
              <a:solidFill>
                <a:srgbClr val="000080"/>
              </a:solidFill>
              <a:ln w="25400">
                <a:noFill/>
              </a:ln>
            </c:spPr>
            <c:extLst>
              <c:ext xmlns:c16="http://schemas.microsoft.com/office/drawing/2014/chart" uri="{C3380CC4-5D6E-409C-BE32-E72D297353CC}">
                <c16:uniqueId val="{00000011-942C-4A0D-8D77-CF752927B601}"/>
              </c:ext>
            </c:extLst>
          </c:dPt>
          <c:dPt>
            <c:idx val="9"/>
            <c:bubble3D val="0"/>
            <c:spPr>
              <a:solidFill>
                <a:srgbClr val="FF00FF"/>
              </a:solidFill>
              <a:ln w="25400">
                <a:noFill/>
              </a:ln>
            </c:spPr>
            <c:extLst>
              <c:ext xmlns:c16="http://schemas.microsoft.com/office/drawing/2014/chart" uri="{C3380CC4-5D6E-409C-BE32-E72D297353CC}">
                <c16:uniqueId val="{00000013-942C-4A0D-8D77-CF752927B601}"/>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2C-4A0D-8D77-CF752927B601}"/>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42C-4A0D-8D77-CF752927B601}"/>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42C-4A0D-8D77-CF752927B601}"/>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42C-4A0D-8D77-CF752927B601}"/>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42C-4A0D-8D77-CF752927B601}"/>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42C-4A0D-8D77-CF752927B601}"/>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42C-4A0D-8D77-CF752927B601}"/>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42C-4A0D-8D77-CF752927B601}"/>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42C-4A0D-8D77-CF752927B601}"/>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42C-4A0D-8D77-CF752927B601}"/>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987.21699999999805</c:v>
              </c:pt>
              <c:pt idx="2">
                <c:v>1639.9549999999799</c:v>
              </c:pt>
              <c:pt idx="3">
                <c:v>375.51</c:v>
              </c:pt>
              <c:pt idx="4">
                <c:v>168.34</c:v>
              </c:pt>
              <c:pt idx="5">
                <c:v>198.001</c:v>
              </c:pt>
              <c:pt idx="6">
                <c:v>319.49099999999601</c:v>
              </c:pt>
              <c:pt idx="7">
                <c:v>105.754</c:v>
              </c:pt>
              <c:pt idx="8">
                <c:v>101.66999999999901</c:v>
              </c:pt>
              <c:pt idx="9">
                <c:v>286.0607</c:v>
              </c:pt>
            </c:numLit>
          </c:val>
          <c:extLst>
            <c:ext xmlns:c16="http://schemas.microsoft.com/office/drawing/2014/chart" uri="{C3380CC4-5D6E-409C-BE32-E72D297353CC}">
              <c16:uniqueId val="{00000014-942C-4A0D-8D77-CF752927B60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64846524702645"/>
          <c:y val="0.20615735801141022"/>
          <c:w val="0.82102537182852142"/>
          <c:h val="0.52367198891805189"/>
        </c:manualLayout>
      </c:layout>
      <c:barChart>
        <c:barDir val="col"/>
        <c:grouping val="clustered"/>
        <c:varyColors val="1"/>
        <c:ser>
          <c:idx val="0"/>
          <c:order val="0"/>
          <c:invertIfNegative val="0"/>
          <c:dPt>
            <c:idx val="0"/>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239-45B5-B79E-406207EDEEC7}"/>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239-45B5-B79E-406207EDEEC7}"/>
              </c:ext>
            </c:extLst>
          </c:dPt>
          <c:dPt>
            <c:idx val="2"/>
            <c:invertIfNegative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239-45B5-B79E-406207EDEEC7}"/>
              </c:ext>
            </c:extLst>
          </c:dPt>
          <c:dPt>
            <c:idx val="3"/>
            <c:invertIfNegative val="0"/>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239-45B5-B79E-406207EDEEC7}"/>
              </c:ext>
            </c:extLst>
          </c:dPt>
          <c:dPt>
            <c:idx val="4"/>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239-45B5-B79E-406207EDEEC7}"/>
              </c:ext>
            </c:extLst>
          </c:dPt>
          <c:dPt>
            <c:idx val="5"/>
            <c:invertIfNegative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239-45B5-B79E-406207EDEEC7}"/>
              </c:ext>
            </c:extLst>
          </c:dPt>
          <c:dPt>
            <c:idx val="6"/>
            <c:invertIfNegative val="0"/>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F239-45B5-B79E-406207EDEEC7}"/>
              </c:ext>
            </c:extLst>
          </c:dPt>
          <c:dPt>
            <c:idx val="7"/>
            <c:invertIfNegative val="0"/>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F239-45B5-B79E-406207EDEEC7}"/>
              </c:ext>
            </c:extLst>
          </c:dPt>
          <c:dPt>
            <c:idx val="8"/>
            <c:invertIfNegative val="0"/>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F239-45B5-B79E-406207EDEEC7}"/>
              </c:ext>
            </c:extLst>
          </c:dPt>
          <c:dPt>
            <c:idx val="9"/>
            <c:invertIfNegative val="0"/>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F239-45B5-B79E-406207EDEEC7}"/>
              </c:ext>
            </c:extLst>
          </c:dPt>
          <c:dPt>
            <c:idx val="10"/>
            <c:invertIfNegative val="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F239-45B5-B79E-406207EDEEC7}"/>
              </c:ext>
            </c:extLst>
          </c:dPt>
          <c:dPt>
            <c:idx val="11"/>
            <c:invertIfNegative val="0"/>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F239-45B5-B79E-406207EDEEC7}"/>
              </c:ext>
            </c:extLst>
          </c:dPt>
          <c:dPt>
            <c:idx val="12"/>
            <c:invertIfNegative val="0"/>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F239-45B5-B79E-406207EDEEC7}"/>
              </c:ext>
            </c:extLst>
          </c:dPt>
          <c:dPt>
            <c:idx val="13"/>
            <c:invertIfNegative val="0"/>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F239-45B5-B79E-406207EDEEC7}"/>
              </c:ext>
            </c:extLst>
          </c:dPt>
          <c:dPt>
            <c:idx val="14"/>
            <c:invertIfNegative val="0"/>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F239-45B5-B79E-406207EDEEC7}"/>
              </c:ext>
            </c:extLst>
          </c:dPt>
          <c:dPt>
            <c:idx val="15"/>
            <c:invertIfNegative val="0"/>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F-F239-45B5-B79E-406207EDEEC7}"/>
              </c:ext>
            </c:extLst>
          </c:dPt>
          <c:dPt>
            <c:idx val="16"/>
            <c:invertIfNegative val="0"/>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F239-45B5-B79E-406207EDEEC7}"/>
              </c:ext>
            </c:extLst>
          </c:dPt>
          <c:dPt>
            <c:idx val="17"/>
            <c:invertIfNegative val="0"/>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3-F239-45B5-B79E-406207EDEEC7}"/>
              </c:ext>
            </c:extLst>
          </c:dPt>
          <c:dPt>
            <c:idx val="18"/>
            <c:invertIfNegative val="0"/>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5-F239-45B5-B79E-406207EDEEC7}"/>
              </c:ext>
            </c:extLst>
          </c:dPt>
          <c:dPt>
            <c:idx val="19"/>
            <c:invertIfNegative val="0"/>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7-F239-45B5-B79E-406207EDEEC7}"/>
              </c:ext>
            </c:extLst>
          </c:dPt>
          <c:dPt>
            <c:idx val="20"/>
            <c:invertIfNegative val="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9-F239-45B5-B79E-406207EDEEC7}"/>
              </c:ext>
            </c:extLst>
          </c:dPt>
          <c:dPt>
            <c:idx val="21"/>
            <c:invertIfNegative val="0"/>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B-F239-45B5-B79E-406207EDEEC7}"/>
              </c:ext>
            </c:extLst>
          </c:dPt>
          <c:dPt>
            <c:idx val="22"/>
            <c:invertIfNegative val="0"/>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D-F239-45B5-B79E-406207EDEEC7}"/>
              </c:ext>
            </c:extLst>
          </c:dPt>
          <c:dPt>
            <c:idx val="23"/>
            <c:invertIfNegative val="0"/>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F239-45B5-B79E-406207EDEEC7}"/>
              </c:ext>
            </c:extLst>
          </c:dPt>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'Cuadro31_Prod Madera Rolliza'!$G$11:$G$22</c:f>
              <c:strCache>
                <c:ptCount val="12"/>
                <c:pt idx="0">
                  <c:v>Loreto</c:v>
                </c:pt>
                <c:pt idx="1">
                  <c:v>Ucayali</c:v>
                </c:pt>
                <c:pt idx="2">
                  <c:v>Madre de Dios</c:v>
                </c:pt>
                <c:pt idx="3">
                  <c:v>Junín</c:v>
                </c:pt>
                <c:pt idx="4">
                  <c:v>Pasco</c:v>
                </c:pt>
                <c:pt idx="5">
                  <c:v>San Martín</c:v>
                </c:pt>
                <c:pt idx="6">
                  <c:v>Cajamarca</c:v>
                </c:pt>
                <c:pt idx="7">
                  <c:v>Huánuco</c:v>
                </c:pt>
                <c:pt idx="8">
                  <c:v>Cusco</c:v>
                </c:pt>
                <c:pt idx="9">
                  <c:v>La Libertad</c:v>
                </c:pt>
                <c:pt idx="10">
                  <c:v>Piura</c:v>
                </c:pt>
                <c:pt idx="11">
                  <c:v>Arequipa</c:v>
                </c:pt>
              </c:strCache>
            </c:strRef>
          </c:cat>
          <c:val>
            <c:numRef>
              <c:f>'Cuadro31_Prod Madera Rolliza'!$H$11:$H$22</c:f>
              <c:numCache>
                <c:formatCode>#,##0</c:formatCode>
                <c:ptCount val="12"/>
                <c:pt idx="0">
                  <c:v>302364.77000000014</c:v>
                </c:pt>
                <c:pt idx="1">
                  <c:v>382313.3509999995</c:v>
                </c:pt>
                <c:pt idx="2">
                  <c:v>212496.71000000008</c:v>
                </c:pt>
                <c:pt idx="3">
                  <c:v>25533.857299999996</c:v>
                </c:pt>
                <c:pt idx="4">
                  <c:v>7773.5401999999985</c:v>
                </c:pt>
                <c:pt idx="5">
                  <c:v>5480.3959999999988</c:v>
                </c:pt>
                <c:pt idx="6">
                  <c:v>188.5</c:v>
                </c:pt>
                <c:pt idx="7">
                  <c:v>165.429</c:v>
                </c:pt>
                <c:pt idx="8">
                  <c:v>43.669999999999995</c:v>
                </c:pt>
                <c:pt idx="9">
                  <c:v>41.67</c:v>
                </c:pt>
                <c:pt idx="10">
                  <c:v>35</c:v>
                </c:pt>
                <c:pt idx="11">
                  <c:v>29.855999999999998</c:v>
                </c:pt>
              </c:numCache>
            </c:numRef>
          </c:val>
          <c:extLst>
            <c:ext xmlns:c16="http://schemas.microsoft.com/office/drawing/2014/chart" uri="{C3380CC4-5D6E-409C-BE32-E72D297353CC}">
              <c16:uniqueId val="{00000030-F239-45B5-B79E-406207EDEEC7}"/>
            </c:ext>
          </c:extLst>
        </c:ser>
        <c:dLbls>
          <c:showLegendKey val="0"/>
          <c:showVal val="0"/>
          <c:showCatName val="0"/>
          <c:showSerName val="0"/>
          <c:showPercent val="0"/>
          <c:showBubbleSize val="0"/>
        </c:dLbls>
        <c:gapWidth val="100"/>
        <c:overlap val="-24"/>
        <c:axId val="245310136"/>
        <c:axId val="245309744"/>
      </c:barChart>
      <c:catAx>
        <c:axId val="245310136"/>
        <c:scaling>
          <c:orientation val="minMax"/>
        </c:scaling>
        <c:delete val="0"/>
        <c:axPos val="b"/>
        <c:numFmt formatCode="@" sourceLinked="0"/>
        <c:majorTickMark val="out"/>
        <c:minorTickMark val="none"/>
        <c:tickLblPos val="nextTo"/>
        <c:spPr>
          <a:noFill/>
          <a:ln w="12700" cap="flat" cmpd="sng" algn="ctr">
            <a:solidFill>
              <a:schemeClr val="accent1"/>
            </a:solidFill>
            <a:round/>
          </a:ln>
          <a:effectLst/>
        </c:spPr>
        <c:txPr>
          <a:bodyPr rot="-5400000" spcFirstLastPara="1" vertOverflow="ellipsis" wrap="square" anchor="ctr" anchorCtr="0"/>
          <a:lstStyle/>
          <a:p>
            <a:pPr>
              <a:defRPr sz="800" b="0" i="0" u="none" strike="noStrike" kern="1200" baseline="0">
                <a:solidFill>
                  <a:sysClr val="windowText" lastClr="000000"/>
                </a:solidFill>
                <a:latin typeface="+mn-lt"/>
                <a:ea typeface="+mn-ea"/>
                <a:cs typeface="+mn-cs"/>
              </a:defRPr>
            </a:pPr>
            <a:endParaRPr lang="es-ES"/>
          </a:p>
        </c:txPr>
        <c:crossAx val="245309744"/>
        <c:crosses val="autoZero"/>
        <c:auto val="1"/>
        <c:lblAlgn val="ctr"/>
        <c:lblOffset val="100"/>
        <c:noMultiLvlLbl val="0"/>
      </c:catAx>
      <c:valAx>
        <c:axId val="24530974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b="0" i="0" u="none" strike="noStrike" baseline="0">
                    <a:effectLst/>
                  </a:rPr>
                  <a:t>Metros cúbicos (m</a:t>
                </a:r>
                <a:r>
                  <a:rPr lang="es-ES" sz="900" b="0" i="0" u="none" strike="noStrike" baseline="30000">
                    <a:effectLst/>
                  </a:rPr>
                  <a:t>3</a:t>
                </a:r>
                <a:r>
                  <a:rPr lang="es-ES" sz="900" b="0" i="0" u="none" strike="noStrike" baseline="0">
                    <a:effectLst/>
                  </a:rPr>
                  <a:t>)</a:t>
                </a:r>
                <a:endParaRPr lang="es-ES"/>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 ##0" sourceLinked="0"/>
        <c:majorTickMark val="out"/>
        <c:minorTickMark val="none"/>
        <c:tickLblPos val="nextTo"/>
        <c:spPr>
          <a:noFill/>
          <a:ln w="12700">
            <a:solidFill>
              <a:schemeClr val="accent1"/>
            </a:solid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ES"/>
          </a:p>
        </c:txPr>
        <c:crossAx val="245310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1E2-4F6C-B1BC-E2259FC0A795}"/>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1E2-4F6C-B1BC-E2259FC0A795}"/>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11E2-4F6C-B1BC-E2259FC0A795}"/>
              </c:ext>
            </c:extLst>
          </c:dPt>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11E2-4F6C-B1BC-E2259FC0A795}"/>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11E2-4F6C-B1BC-E2259FC0A795}"/>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11E2-4F6C-B1BC-E2259FC0A795}"/>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E2-4F6C-B1BC-E2259FC0A795}"/>
                </c:ext>
              </c:extLst>
            </c:dLbl>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11E2-4F6C-B1BC-E2259FC0A795}"/>
            </c:ext>
          </c:extLst>
        </c:ser>
        <c:dLbls>
          <c:showLegendKey val="0"/>
          <c:showVal val="0"/>
          <c:showCatName val="0"/>
          <c:showSerName val="0"/>
          <c:showPercent val="0"/>
          <c:showBubbleSize val="0"/>
        </c:dLbls>
        <c:gapWidth val="30"/>
        <c:overlap val="-30"/>
        <c:axId val="246415448"/>
        <c:axId val="246415840"/>
      </c:barChart>
      <c:catAx>
        <c:axId val="24641544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s-ES"/>
          </a:p>
        </c:txPr>
        <c:crossAx val="246415840"/>
        <c:crosses val="autoZero"/>
        <c:auto val="1"/>
        <c:lblAlgn val="ctr"/>
        <c:lblOffset val="100"/>
        <c:tickLblSkip val="1"/>
        <c:tickMarkSkip val="1"/>
        <c:noMultiLvlLbl val="0"/>
      </c:catAx>
      <c:valAx>
        <c:axId val="246415840"/>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46415448"/>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9" orientation="landscape" horizontalDpi="-4" verticalDpi="72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B42A-4203-8C98-3BE2FF9BBA8E}"/>
              </c:ext>
            </c:extLst>
          </c:dPt>
          <c:dPt>
            <c:idx val="1"/>
            <c:bubble3D val="0"/>
            <c:spPr>
              <a:solidFill>
                <a:srgbClr val="802060"/>
              </a:solidFill>
              <a:ln w="25400">
                <a:noFill/>
              </a:ln>
            </c:spPr>
            <c:extLst>
              <c:ext xmlns:c16="http://schemas.microsoft.com/office/drawing/2014/chart" uri="{C3380CC4-5D6E-409C-BE32-E72D297353CC}">
                <c16:uniqueId val="{00000003-B42A-4203-8C98-3BE2FF9BBA8E}"/>
              </c:ext>
            </c:extLst>
          </c:dPt>
          <c:dPt>
            <c:idx val="2"/>
            <c:bubble3D val="0"/>
            <c:spPr>
              <a:solidFill>
                <a:srgbClr val="FFFFC0"/>
              </a:solidFill>
              <a:ln w="25400">
                <a:noFill/>
              </a:ln>
            </c:spPr>
            <c:extLst>
              <c:ext xmlns:c16="http://schemas.microsoft.com/office/drawing/2014/chart" uri="{C3380CC4-5D6E-409C-BE32-E72D297353CC}">
                <c16:uniqueId val="{00000005-B42A-4203-8C98-3BE2FF9BBA8E}"/>
              </c:ext>
            </c:extLst>
          </c:dPt>
          <c:dPt>
            <c:idx val="3"/>
            <c:bubble3D val="0"/>
            <c:spPr>
              <a:solidFill>
                <a:srgbClr val="A0E0E0"/>
              </a:solidFill>
              <a:ln w="25400">
                <a:noFill/>
              </a:ln>
            </c:spPr>
            <c:extLst>
              <c:ext xmlns:c16="http://schemas.microsoft.com/office/drawing/2014/chart" uri="{C3380CC4-5D6E-409C-BE32-E72D297353CC}">
                <c16:uniqueId val="{00000007-B42A-4203-8C98-3BE2FF9BBA8E}"/>
              </c:ext>
            </c:extLst>
          </c:dPt>
          <c:dPt>
            <c:idx val="4"/>
            <c:bubble3D val="0"/>
            <c:spPr>
              <a:solidFill>
                <a:srgbClr val="600080"/>
              </a:solidFill>
              <a:ln w="25400">
                <a:noFill/>
              </a:ln>
            </c:spPr>
            <c:extLst>
              <c:ext xmlns:c16="http://schemas.microsoft.com/office/drawing/2014/chart" uri="{C3380CC4-5D6E-409C-BE32-E72D297353CC}">
                <c16:uniqueId val="{00000009-B42A-4203-8C98-3BE2FF9BBA8E}"/>
              </c:ext>
            </c:extLst>
          </c:dPt>
          <c:dPt>
            <c:idx val="5"/>
            <c:bubble3D val="0"/>
            <c:spPr>
              <a:solidFill>
                <a:srgbClr val="FF8080"/>
              </a:solidFill>
              <a:ln w="25400">
                <a:noFill/>
              </a:ln>
            </c:spPr>
            <c:extLst>
              <c:ext xmlns:c16="http://schemas.microsoft.com/office/drawing/2014/chart" uri="{C3380CC4-5D6E-409C-BE32-E72D297353CC}">
                <c16:uniqueId val="{0000000B-B42A-4203-8C98-3BE2FF9BBA8E}"/>
              </c:ext>
            </c:extLst>
          </c:dPt>
          <c:dPt>
            <c:idx val="6"/>
            <c:bubble3D val="0"/>
            <c:spPr>
              <a:solidFill>
                <a:srgbClr val="0080C0"/>
              </a:solidFill>
              <a:ln w="25400">
                <a:noFill/>
              </a:ln>
            </c:spPr>
            <c:extLst>
              <c:ext xmlns:c16="http://schemas.microsoft.com/office/drawing/2014/chart" uri="{C3380CC4-5D6E-409C-BE32-E72D297353CC}">
                <c16:uniqueId val="{0000000D-B42A-4203-8C98-3BE2FF9BBA8E}"/>
              </c:ext>
            </c:extLst>
          </c:dPt>
          <c:dPt>
            <c:idx val="7"/>
            <c:bubble3D val="0"/>
            <c:spPr>
              <a:solidFill>
                <a:srgbClr val="C0C0FF"/>
              </a:solidFill>
              <a:ln w="25400">
                <a:noFill/>
              </a:ln>
            </c:spPr>
            <c:extLst>
              <c:ext xmlns:c16="http://schemas.microsoft.com/office/drawing/2014/chart" uri="{C3380CC4-5D6E-409C-BE32-E72D297353CC}">
                <c16:uniqueId val="{0000000F-B42A-4203-8C98-3BE2FF9BBA8E}"/>
              </c:ext>
            </c:extLst>
          </c:dPt>
          <c:dPt>
            <c:idx val="8"/>
            <c:bubble3D val="0"/>
            <c:spPr>
              <a:solidFill>
                <a:srgbClr val="000080"/>
              </a:solidFill>
              <a:ln w="25400">
                <a:noFill/>
              </a:ln>
            </c:spPr>
            <c:extLst>
              <c:ext xmlns:c16="http://schemas.microsoft.com/office/drawing/2014/chart" uri="{C3380CC4-5D6E-409C-BE32-E72D297353CC}">
                <c16:uniqueId val="{00000011-B42A-4203-8C98-3BE2FF9BBA8E}"/>
              </c:ext>
            </c:extLst>
          </c:dPt>
          <c:dPt>
            <c:idx val="9"/>
            <c:bubble3D val="0"/>
            <c:spPr>
              <a:solidFill>
                <a:srgbClr val="FF00FF"/>
              </a:solidFill>
              <a:ln w="25400">
                <a:noFill/>
              </a:ln>
            </c:spPr>
            <c:extLst>
              <c:ext xmlns:c16="http://schemas.microsoft.com/office/drawing/2014/chart" uri="{C3380CC4-5D6E-409C-BE32-E72D297353CC}">
                <c16:uniqueId val="{00000013-B42A-4203-8C98-3BE2FF9BBA8E}"/>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2A-4203-8C98-3BE2FF9BBA8E}"/>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42A-4203-8C98-3BE2FF9BBA8E}"/>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42A-4203-8C98-3BE2FF9BBA8E}"/>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42A-4203-8C98-3BE2FF9BBA8E}"/>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2A-4203-8C98-3BE2FF9BBA8E}"/>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42A-4203-8C98-3BE2FF9BBA8E}"/>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42A-4203-8C98-3BE2FF9BBA8E}"/>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42A-4203-8C98-3BE2FF9BBA8E}"/>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42A-4203-8C98-3BE2FF9BBA8E}"/>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42A-4203-8C98-3BE2FF9BBA8E}"/>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987.21699999999896</c:v>
              </c:pt>
              <c:pt idx="2">
                <c:v>1639.9549999999899</c:v>
              </c:pt>
              <c:pt idx="3">
                <c:v>375.51</c:v>
              </c:pt>
              <c:pt idx="4">
                <c:v>168.34</c:v>
              </c:pt>
              <c:pt idx="5">
                <c:v>198.001</c:v>
              </c:pt>
              <c:pt idx="6">
                <c:v>319.49099999999697</c:v>
              </c:pt>
              <c:pt idx="7">
                <c:v>105.754</c:v>
              </c:pt>
              <c:pt idx="8">
                <c:v>101.66999999999901</c:v>
              </c:pt>
              <c:pt idx="9">
                <c:v>286.0607</c:v>
              </c:pt>
            </c:numLit>
          </c:val>
          <c:extLst>
            <c:ext xmlns:c16="http://schemas.microsoft.com/office/drawing/2014/chart" uri="{C3380CC4-5D6E-409C-BE32-E72D297353CC}">
              <c16:uniqueId val="{00000014-B42A-4203-8C98-3BE2FF9BBA8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268" orientation="landscape" horizontalDpi="-3"/>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25E-43E0-85FC-C3C0979AC414}"/>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25E-43E0-85FC-C3C0979AC414}"/>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625E-43E0-85FC-C3C0979AC414}"/>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625E-43E0-85FC-C3C0979AC414}"/>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625E-43E0-85FC-C3C0979AC414}"/>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625E-43E0-85FC-C3C0979AC414}"/>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5E-43E0-85FC-C3C0979AC414}"/>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625E-43E0-85FC-C3C0979AC414}"/>
            </c:ext>
          </c:extLst>
        </c:ser>
        <c:dLbls>
          <c:showLegendKey val="0"/>
          <c:showVal val="0"/>
          <c:showCatName val="0"/>
          <c:showSerName val="0"/>
          <c:showPercent val="0"/>
          <c:showBubbleSize val="0"/>
        </c:dLbls>
        <c:gapWidth val="30"/>
        <c:overlap val="-30"/>
        <c:axId val="320389240"/>
        <c:axId val="320389632"/>
      </c:barChart>
      <c:catAx>
        <c:axId val="320389240"/>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0389632"/>
        <c:crosses val="autoZero"/>
        <c:auto val="1"/>
        <c:lblAlgn val="ctr"/>
        <c:lblOffset val="100"/>
        <c:tickLblSkip val="1"/>
        <c:tickMarkSkip val="1"/>
        <c:noMultiLvlLbl val="0"/>
      </c:catAx>
      <c:valAx>
        <c:axId val="32038963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0389240"/>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533" r="0.7500000000000053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BE7-4809-A38F-9D58D1B88752}"/>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BE7-4809-A38F-9D58D1B88752}"/>
              </c:ext>
            </c:extLst>
          </c:dPt>
          <c:dPt>
            <c:idx val="2"/>
            <c:invertIfNegative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BE7-4809-A38F-9D58D1B88752}"/>
              </c:ext>
            </c:extLst>
          </c:dPt>
          <c:dPt>
            <c:idx val="3"/>
            <c:invertIfNegative val="0"/>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BE7-4809-A38F-9D58D1B88752}"/>
              </c:ext>
            </c:extLst>
          </c:dPt>
          <c:dPt>
            <c:idx val="4"/>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BE7-4809-A38F-9D58D1B88752}"/>
              </c:ext>
            </c:extLst>
          </c:dPt>
          <c:dPt>
            <c:idx val="5"/>
            <c:invertIfNegative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BE7-4809-A38F-9D58D1B88752}"/>
              </c:ext>
            </c:extLst>
          </c:dPt>
          <c:dPt>
            <c:idx val="6"/>
            <c:invertIfNegative val="0"/>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CBE7-4809-A38F-9D58D1B88752}"/>
              </c:ext>
            </c:extLst>
          </c:dPt>
          <c:dPt>
            <c:idx val="7"/>
            <c:invertIfNegative val="0"/>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CBE7-4809-A38F-9D58D1B88752}"/>
              </c:ext>
            </c:extLst>
          </c:dPt>
          <c:dPt>
            <c:idx val="8"/>
            <c:invertIfNegative val="0"/>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CBE7-4809-A38F-9D58D1B88752}"/>
              </c:ext>
            </c:extLst>
          </c:dPt>
          <c:dPt>
            <c:idx val="9"/>
            <c:invertIfNegative val="0"/>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CBE7-4809-A38F-9D58D1B88752}"/>
              </c:ext>
            </c:extLst>
          </c:dPt>
          <c:dPt>
            <c:idx val="10"/>
            <c:invertIfNegative val="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CBE7-4809-A38F-9D58D1B88752}"/>
              </c:ext>
            </c:extLst>
          </c:dPt>
          <c:dPt>
            <c:idx val="11"/>
            <c:invertIfNegative val="0"/>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CBE7-4809-A38F-9D58D1B88752}"/>
              </c:ext>
            </c:extLst>
          </c:dPt>
          <c:dPt>
            <c:idx val="12"/>
            <c:invertIfNegative val="0"/>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CBE7-4809-A38F-9D58D1B88752}"/>
              </c:ext>
            </c:extLst>
          </c:dPt>
          <c:dPt>
            <c:idx val="13"/>
            <c:invertIfNegative val="0"/>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CBE7-4809-A38F-9D58D1B88752}"/>
              </c:ext>
            </c:extLst>
          </c:dPt>
          <c:dPt>
            <c:idx val="14"/>
            <c:invertIfNegative val="0"/>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CBE7-4809-A38F-9D58D1B88752}"/>
              </c:ext>
            </c:extLst>
          </c:dPt>
          <c:dPt>
            <c:idx val="15"/>
            <c:invertIfNegative val="0"/>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F-CBE7-4809-A38F-9D58D1B88752}"/>
              </c:ext>
            </c:extLst>
          </c:dPt>
          <c:dPt>
            <c:idx val="16"/>
            <c:invertIfNegative val="0"/>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CBE7-4809-A38F-9D58D1B88752}"/>
              </c:ext>
            </c:extLst>
          </c:dPt>
          <c:dPt>
            <c:idx val="17"/>
            <c:invertIfNegative val="0"/>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3-CBE7-4809-A38F-9D58D1B88752}"/>
              </c:ext>
            </c:extLst>
          </c:dPt>
          <c:dPt>
            <c:idx val="18"/>
            <c:invertIfNegative val="0"/>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5-CBE7-4809-A38F-9D58D1B88752}"/>
              </c:ext>
            </c:extLst>
          </c:dPt>
          <c:dPt>
            <c:idx val="19"/>
            <c:invertIfNegative val="0"/>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7-CBE7-4809-A38F-9D58D1B88752}"/>
              </c:ext>
            </c:extLst>
          </c:dPt>
          <c:dPt>
            <c:idx val="20"/>
            <c:invertIfNegative val="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9-CBE7-4809-A38F-9D58D1B88752}"/>
              </c:ext>
            </c:extLst>
          </c:dPt>
          <c:dPt>
            <c:idx val="21"/>
            <c:invertIfNegative val="0"/>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B-CBE7-4809-A38F-9D58D1B88752}"/>
              </c:ext>
            </c:extLst>
          </c:dPt>
          <c:dPt>
            <c:idx val="22"/>
            <c:invertIfNegative val="0"/>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D-CBE7-4809-A38F-9D58D1B88752}"/>
              </c:ext>
            </c:extLst>
          </c:dPt>
          <c:dPt>
            <c:idx val="23"/>
            <c:invertIfNegative val="0"/>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CBE7-4809-A38F-9D58D1B88752}"/>
              </c:ext>
            </c:extLst>
          </c:dPt>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'Cuadro33_Prod Mad Aserrada'!$E$16:$E$25</c:f>
              <c:strCache>
                <c:ptCount val="10"/>
                <c:pt idx="0">
                  <c:v>Ucayali</c:v>
                </c:pt>
                <c:pt idx="1">
                  <c:v>Loreto</c:v>
                </c:pt>
                <c:pt idx="2">
                  <c:v>Madre de Dios</c:v>
                </c:pt>
                <c:pt idx="3">
                  <c:v>Junín</c:v>
                </c:pt>
                <c:pt idx="4">
                  <c:v>Pasco</c:v>
                </c:pt>
                <c:pt idx="5">
                  <c:v>San Martín</c:v>
                </c:pt>
                <c:pt idx="6">
                  <c:v>Cusco</c:v>
                </c:pt>
                <c:pt idx="7">
                  <c:v>Ayacucho</c:v>
                </c:pt>
                <c:pt idx="8">
                  <c:v>Huánuco</c:v>
                </c:pt>
                <c:pt idx="9">
                  <c:v>Otros</c:v>
                </c:pt>
              </c:strCache>
            </c:strRef>
          </c:cat>
          <c:val>
            <c:numRef>
              <c:f>'Cuadro33_Prod Mad Aserrada'!$F$16:$F$25</c:f>
              <c:numCache>
                <c:formatCode>#,##0.00</c:formatCode>
                <c:ptCount val="10"/>
                <c:pt idx="0">
                  <c:v>87586.633999999947</c:v>
                </c:pt>
                <c:pt idx="1">
                  <c:v>72028.55</c:v>
                </c:pt>
                <c:pt idx="2">
                  <c:v>57462.749999999978</c:v>
                </c:pt>
                <c:pt idx="3">
                  <c:v>18636.088600000006</c:v>
                </c:pt>
                <c:pt idx="4">
                  <c:v>8024.0927600000032</c:v>
                </c:pt>
                <c:pt idx="5">
                  <c:v>7980.4770000000035</c:v>
                </c:pt>
                <c:pt idx="6">
                  <c:v>900.04599999999994</c:v>
                </c:pt>
                <c:pt idx="7">
                  <c:v>855.18299999999988</c:v>
                </c:pt>
                <c:pt idx="8">
                  <c:v>731.52600000000007</c:v>
                </c:pt>
                <c:pt idx="9">
                  <c:v>63.28</c:v>
                </c:pt>
              </c:numCache>
            </c:numRef>
          </c:val>
          <c:extLst>
            <c:ext xmlns:c16="http://schemas.microsoft.com/office/drawing/2014/chart" uri="{C3380CC4-5D6E-409C-BE32-E72D297353CC}">
              <c16:uniqueId val="{00000030-CBE7-4809-A38F-9D58D1B88752}"/>
            </c:ext>
          </c:extLst>
        </c:ser>
        <c:dLbls>
          <c:showLegendKey val="0"/>
          <c:showVal val="0"/>
          <c:showCatName val="0"/>
          <c:showSerName val="0"/>
          <c:showPercent val="0"/>
          <c:showBubbleSize val="0"/>
        </c:dLbls>
        <c:gapWidth val="100"/>
        <c:axId val="320390416"/>
        <c:axId val="320390808"/>
      </c:barChart>
      <c:catAx>
        <c:axId val="320390416"/>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320390808"/>
        <c:crosses val="autoZero"/>
        <c:auto val="1"/>
        <c:lblAlgn val="ctr"/>
        <c:lblOffset val="100"/>
        <c:noMultiLvlLbl val="0"/>
      </c:catAx>
      <c:valAx>
        <c:axId val="320390808"/>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a:solidFill>
                      <a:sysClr val="windowText" lastClr="000000"/>
                    </a:solidFill>
                  </a:rPr>
                  <a:t>Metros cúbicos (m3)</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 ###" sourceLinked="0"/>
        <c:majorTickMark val="none"/>
        <c:minorTickMark val="none"/>
        <c:tickLblPos val="nextTo"/>
        <c:spPr>
          <a:noFill/>
          <a:ln w="12700">
            <a:solidFill>
              <a:schemeClr val="accent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3203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E423-4D78-9CBE-D41EBB5A8060}"/>
              </c:ext>
            </c:extLst>
          </c:dPt>
          <c:dPt>
            <c:idx val="1"/>
            <c:bubble3D val="0"/>
            <c:spPr>
              <a:solidFill>
                <a:srgbClr val="802060"/>
              </a:solidFill>
              <a:ln w="25400">
                <a:noFill/>
              </a:ln>
            </c:spPr>
            <c:extLst>
              <c:ext xmlns:c16="http://schemas.microsoft.com/office/drawing/2014/chart" uri="{C3380CC4-5D6E-409C-BE32-E72D297353CC}">
                <c16:uniqueId val="{00000003-E423-4D78-9CBE-D41EBB5A8060}"/>
              </c:ext>
            </c:extLst>
          </c:dPt>
          <c:dPt>
            <c:idx val="2"/>
            <c:bubble3D val="0"/>
            <c:spPr>
              <a:solidFill>
                <a:srgbClr val="FFFFC0"/>
              </a:solidFill>
              <a:ln w="25400">
                <a:noFill/>
              </a:ln>
            </c:spPr>
            <c:extLst>
              <c:ext xmlns:c16="http://schemas.microsoft.com/office/drawing/2014/chart" uri="{C3380CC4-5D6E-409C-BE32-E72D297353CC}">
                <c16:uniqueId val="{00000005-E423-4D78-9CBE-D41EBB5A8060}"/>
              </c:ext>
            </c:extLst>
          </c:dPt>
          <c:dPt>
            <c:idx val="3"/>
            <c:bubble3D val="0"/>
            <c:spPr>
              <a:solidFill>
                <a:srgbClr val="A0E0E0"/>
              </a:solidFill>
              <a:ln w="25400">
                <a:noFill/>
              </a:ln>
            </c:spPr>
            <c:extLst>
              <c:ext xmlns:c16="http://schemas.microsoft.com/office/drawing/2014/chart" uri="{C3380CC4-5D6E-409C-BE32-E72D297353CC}">
                <c16:uniqueId val="{00000007-E423-4D78-9CBE-D41EBB5A8060}"/>
              </c:ext>
            </c:extLst>
          </c:dPt>
          <c:dPt>
            <c:idx val="4"/>
            <c:bubble3D val="0"/>
            <c:spPr>
              <a:solidFill>
                <a:srgbClr val="600080"/>
              </a:solidFill>
              <a:ln w="25400">
                <a:noFill/>
              </a:ln>
            </c:spPr>
            <c:extLst>
              <c:ext xmlns:c16="http://schemas.microsoft.com/office/drawing/2014/chart" uri="{C3380CC4-5D6E-409C-BE32-E72D297353CC}">
                <c16:uniqueId val="{00000009-E423-4D78-9CBE-D41EBB5A8060}"/>
              </c:ext>
            </c:extLst>
          </c:dPt>
          <c:dPt>
            <c:idx val="5"/>
            <c:bubble3D val="0"/>
            <c:spPr>
              <a:solidFill>
                <a:srgbClr val="FF8080"/>
              </a:solidFill>
              <a:ln w="25400">
                <a:noFill/>
              </a:ln>
            </c:spPr>
            <c:extLst>
              <c:ext xmlns:c16="http://schemas.microsoft.com/office/drawing/2014/chart" uri="{C3380CC4-5D6E-409C-BE32-E72D297353CC}">
                <c16:uniqueId val="{0000000B-E423-4D78-9CBE-D41EBB5A8060}"/>
              </c:ext>
            </c:extLst>
          </c:dPt>
          <c:dPt>
            <c:idx val="6"/>
            <c:bubble3D val="0"/>
            <c:spPr>
              <a:solidFill>
                <a:srgbClr val="0080C0"/>
              </a:solidFill>
              <a:ln w="25400">
                <a:noFill/>
              </a:ln>
            </c:spPr>
            <c:extLst>
              <c:ext xmlns:c16="http://schemas.microsoft.com/office/drawing/2014/chart" uri="{C3380CC4-5D6E-409C-BE32-E72D297353CC}">
                <c16:uniqueId val="{0000000D-E423-4D78-9CBE-D41EBB5A8060}"/>
              </c:ext>
            </c:extLst>
          </c:dPt>
          <c:dPt>
            <c:idx val="7"/>
            <c:bubble3D val="0"/>
            <c:spPr>
              <a:solidFill>
                <a:srgbClr val="C0C0FF"/>
              </a:solidFill>
              <a:ln w="25400">
                <a:noFill/>
              </a:ln>
            </c:spPr>
            <c:extLst>
              <c:ext xmlns:c16="http://schemas.microsoft.com/office/drawing/2014/chart" uri="{C3380CC4-5D6E-409C-BE32-E72D297353CC}">
                <c16:uniqueId val="{0000000F-E423-4D78-9CBE-D41EBB5A8060}"/>
              </c:ext>
            </c:extLst>
          </c:dPt>
          <c:dPt>
            <c:idx val="8"/>
            <c:bubble3D val="0"/>
            <c:spPr>
              <a:solidFill>
                <a:srgbClr val="000080"/>
              </a:solidFill>
              <a:ln w="25400">
                <a:noFill/>
              </a:ln>
            </c:spPr>
            <c:extLst>
              <c:ext xmlns:c16="http://schemas.microsoft.com/office/drawing/2014/chart" uri="{C3380CC4-5D6E-409C-BE32-E72D297353CC}">
                <c16:uniqueId val="{00000011-E423-4D78-9CBE-D41EBB5A8060}"/>
              </c:ext>
            </c:extLst>
          </c:dPt>
          <c:dPt>
            <c:idx val="9"/>
            <c:bubble3D val="0"/>
            <c:spPr>
              <a:solidFill>
                <a:srgbClr val="FF00FF"/>
              </a:solidFill>
              <a:ln w="25400">
                <a:noFill/>
              </a:ln>
            </c:spPr>
            <c:extLst>
              <c:ext xmlns:c16="http://schemas.microsoft.com/office/drawing/2014/chart" uri="{C3380CC4-5D6E-409C-BE32-E72D297353CC}">
                <c16:uniqueId val="{00000013-E423-4D78-9CBE-D41EBB5A8060}"/>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23-4D78-9CBE-D41EBB5A8060}"/>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423-4D78-9CBE-D41EBB5A8060}"/>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423-4D78-9CBE-D41EBB5A8060}"/>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423-4D78-9CBE-D41EBB5A8060}"/>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423-4D78-9CBE-D41EBB5A8060}"/>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423-4D78-9CBE-D41EBB5A8060}"/>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423-4D78-9CBE-D41EBB5A8060}"/>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423-4D78-9CBE-D41EBB5A8060}"/>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423-4D78-9CBE-D41EBB5A8060}"/>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423-4D78-9CBE-D41EBB5A8060}"/>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319.49099999999498</c:v>
              </c:pt>
              <c:pt idx="7">
                <c:v>105.754</c:v>
              </c:pt>
              <c:pt idx="8">
                <c:v>101.66999999999901</c:v>
              </c:pt>
              <c:pt idx="9">
                <c:v>286.0607</c:v>
              </c:pt>
            </c:numLit>
          </c:val>
          <c:extLst>
            <c:ext xmlns:c16="http://schemas.microsoft.com/office/drawing/2014/chart" uri="{C3380CC4-5D6E-409C-BE32-E72D297353CC}">
              <c16:uniqueId val="{00000014-E423-4D78-9CBE-D41EBB5A806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533" r="0.75000000000000533"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184-4145-82DB-9C3AC2E8DE72}"/>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184-4145-82DB-9C3AC2E8DE72}"/>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D184-4145-82DB-9C3AC2E8DE72}"/>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D184-4145-82DB-9C3AC2E8DE72}"/>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D184-4145-82DB-9C3AC2E8DE72}"/>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D184-4145-82DB-9C3AC2E8DE72}"/>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84-4145-82DB-9C3AC2E8DE72}"/>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D184-4145-82DB-9C3AC2E8DE72}"/>
            </c:ext>
          </c:extLst>
        </c:ser>
        <c:dLbls>
          <c:showLegendKey val="0"/>
          <c:showVal val="0"/>
          <c:showCatName val="0"/>
          <c:showSerName val="0"/>
          <c:showPercent val="0"/>
          <c:showBubbleSize val="0"/>
        </c:dLbls>
        <c:gapWidth val="30"/>
        <c:overlap val="-30"/>
        <c:axId val="320731536"/>
        <c:axId val="320731928"/>
      </c:barChart>
      <c:catAx>
        <c:axId val="32073153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0731928"/>
        <c:crosses val="autoZero"/>
        <c:auto val="1"/>
        <c:lblAlgn val="ctr"/>
        <c:lblOffset val="100"/>
        <c:tickLblSkip val="1"/>
        <c:tickMarkSkip val="1"/>
        <c:noMultiLvlLbl val="0"/>
      </c:catAx>
      <c:valAx>
        <c:axId val="32073192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0731536"/>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577" r="0.75000000000000577"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9E35-4DFD-A48C-3554D51E366F}"/>
              </c:ext>
            </c:extLst>
          </c:dPt>
          <c:dPt>
            <c:idx val="1"/>
            <c:bubble3D val="0"/>
            <c:spPr>
              <a:solidFill>
                <a:srgbClr val="802060"/>
              </a:solidFill>
              <a:ln w="25400">
                <a:noFill/>
              </a:ln>
            </c:spPr>
            <c:extLst>
              <c:ext xmlns:c16="http://schemas.microsoft.com/office/drawing/2014/chart" uri="{C3380CC4-5D6E-409C-BE32-E72D297353CC}">
                <c16:uniqueId val="{00000003-9E35-4DFD-A48C-3554D51E366F}"/>
              </c:ext>
            </c:extLst>
          </c:dPt>
          <c:dPt>
            <c:idx val="2"/>
            <c:bubble3D val="0"/>
            <c:spPr>
              <a:solidFill>
                <a:srgbClr val="FFFFC0"/>
              </a:solidFill>
              <a:ln w="25400">
                <a:noFill/>
              </a:ln>
            </c:spPr>
            <c:extLst>
              <c:ext xmlns:c16="http://schemas.microsoft.com/office/drawing/2014/chart" uri="{C3380CC4-5D6E-409C-BE32-E72D297353CC}">
                <c16:uniqueId val="{00000005-9E35-4DFD-A48C-3554D51E366F}"/>
              </c:ext>
            </c:extLst>
          </c:dPt>
          <c:dPt>
            <c:idx val="3"/>
            <c:bubble3D val="0"/>
            <c:spPr>
              <a:solidFill>
                <a:srgbClr val="A0E0E0"/>
              </a:solidFill>
              <a:ln w="25400">
                <a:noFill/>
              </a:ln>
            </c:spPr>
            <c:extLst>
              <c:ext xmlns:c16="http://schemas.microsoft.com/office/drawing/2014/chart" uri="{C3380CC4-5D6E-409C-BE32-E72D297353CC}">
                <c16:uniqueId val="{00000007-9E35-4DFD-A48C-3554D51E366F}"/>
              </c:ext>
            </c:extLst>
          </c:dPt>
          <c:dPt>
            <c:idx val="4"/>
            <c:bubble3D val="0"/>
            <c:spPr>
              <a:solidFill>
                <a:srgbClr val="600080"/>
              </a:solidFill>
              <a:ln w="25400">
                <a:noFill/>
              </a:ln>
            </c:spPr>
            <c:extLst>
              <c:ext xmlns:c16="http://schemas.microsoft.com/office/drawing/2014/chart" uri="{C3380CC4-5D6E-409C-BE32-E72D297353CC}">
                <c16:uniqueId val="{00000009-9E35-4DFD-A48C-3554D51E366F}"/>
              </c:ext>
            </c:extLst>
          </c:dPt>
          <c:dPt>
            <c:idx val="5"/>
            <c:bubble3D val="0"/>
            <c:spPr>
              <a:solidFill>
                <a:srgbClr val="FF8080"/>
              </a:solidFill>
              <a:ln w="25400">
                <a:noFill/>
              </a:ln>
            </c:spPr>
            <c:extLst>
              <c:ext xmlns:c16="http://schemas.microsoft.com/office/drawing/2014/chart" uri="{C3380CC4-5D6E-409C-BE32-E72D297353CC}">
                <c16:uniqueId val="{0000000B-9E35-4DFD-A48C-3554D51E366F}"/>
              </c:ext>
            </c:extLst>
          </c:dPt>
          <c:dPt>
            <c:idx val="6"/>
            <c:bubble3D val="0"/>
            <c:spPr>
              <a:solidFill>
                <a:srgbClr val="0080C0"/>
              </a:solidFill>
              <a:ln w="25400">
                <a:noFill/>
              </a:ln>
            </c:spPr>
            <c:extLst>
              <c:ext xmlns:c16="http://schemas.microsoft.com/office/drawing/2014/chart" uri="{C3380CC4-5D6E-409C-BE32-E72D297353CC}">
                <c16:uniqueId val="{0000000D-9E35-4DFD-A48C-3554D51E366F}"/>
              </c:ext>
            </c:extLst>
          </c:dPt>
          <c:dPt>
            <c:idx val="7"/>
            <c:bubble3D val="0"/>
            <c:spPr>
              <a:solidFill>
                <a:srgbClr val="C0C0FF"/>
              </a:solidFill>
              <a:ln w="25400">
                <a:noFill/>
              </a:ln>
            </c:spPr>
            <c:extLst>
              <c:ext xmlns:c16="http://schemas.microsoft.com/office/drawing/2014/chart" uri="{C3380CC4-5D6E-409C-BE32-E72D297353CC}">
                <c16:uniqueId val="{0000000F-9E35-4DFD-A48C-3554D51E366F}"/>
              </c:ext>
            </c:extLst>
          </c:dPt>
          <c:dPt>
            <c:idx val="8"/>
            <c:bubble3D val="0"/>
            <c:spPr>
              <a:solidFill>
                <a:srgbClr val="000080"/>
              </a:solidFill>
              <a:ln w="25400">
                <a:noFill/>
              </a:ln>
            </c:spPr>
            <c:extLst>
              <c:ext xmlns:c16="http://schemas.microsoft.com/office/drawing/2014/chart" uri="{C3380CC4-5D6E-409C-BE32-E72D297353CC}">
                <c16:uniqueId val="{00000011-9E35-4DFD-A48C-3554D51E366F}"/>
              </c:ext>
            </c:extLst>
          </c:dPt>
          <c:dPt>
            <c:idx val="9"/>
            <c:bubble3D val="0"/>
            <c:spPr>
              <a:solidFill>
                <a:srgbClr val="FF00FF"/>
              </a:solidFill>
              <a:ln w="25400">
                <a:noFill/>
              </a:ln>
            </c:spPr>
            <c:extLst>
              <c:ext xmlns:c16="http://schemas.microsoft.com/office/drawing/2014/chart" uri="{C3380CC4-5D6E-409C-BE32-E72D297353CC}">
                <c16:uniqueId val="{00000013-9E35-4DFD-A48C-3554D51E366F}"/>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35-4DFD-A48C-3554D51E366F}"/>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35-4DFD-A48C-3554D51E366F}"/>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35-4DFD-A48C-3554D51E366F}"/>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35-4DFD-A48C-3554D51E366F}"/>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E35-4DFD-A48C-3554D51E366F}"/>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E35-4DFD-A48C-3554D51E366F}"/>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E35-4DFD-A48C-3554D51E366F}"/>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E35-4DFD-A48C-3554D51E366F}"/>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E35-4DFD-A48C-3554D51E366F}"/>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E35-4DFD-A48C-3554D51E366F}"/>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319.49099999999498</c:v>
              </c:pt>
              <c:pt idx="7">
                <c:v>105.754</c:v>
              </c:pt>
              <c:pt idx="8">
                <c:v>101.66999999999901</c:v>
              </c:pt>
              <c:pt idx="9">
                <c:v>286.0607</c:v>
              </c:pt>
            </c:numLit>
          </c:val>
          <c:extLst>
            <c:ext xmlns:c16="http://schemas.microsoft.com/office/drawing/2014/chart" uri="{C3380CC4-5D6E-409C-BE32-E72D297353CC}">
              <c16:uniqueId val="{00000014-9E35-4DFD-A48C-3554D51E366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577" r="0.75000000000000577"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tx>
            <c:strRef>
              <c:f>Cuadro7_CenTranPrim!$A$24</c:f>
              <c:strCache>
                <c:ptCount val="1"/>
                <c:pt idx="0">
                  <c:v>Total general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061-4C87-A5AF-DC614C60480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061-4C87-A5AF-DC614C60480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1-5061-4C87-A5AF-DC614C604801}"/>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3-5061-4C87-A5AF-DC614C604801}"/>
                </c:ext>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Cuadro7_CenTranPrim!$B$23:$C$23</c:f>
              <c:strCache>
                <c:ptCount val="2"/>
                <c:pt idx="0">
                  <c:v>Fauna</c:v>
                </c:pt>
                <c:pt idx="1">
                  <c:v>Flora</c:v>
                </c:pt>
              </c:strCache>
            </c:strRef>
          </c:cat>
          <c:val>
            <c:numRef>
              <c:f>Cuadro7_CenTranPrim!$B$24:$C$24</c:f>
              <c:numCache>
                <c:formatCode>General</c:formatCode>
                <c:ptCount val="2"/>
                <c:pt idx="0">
                  <c:v>1</c:v>
                </c:pt>
                <c:pt idx="1">
                  <c:v>241</c:v>
                </c:pt>
              </c:numCache>
            </c:numRef>
          </c:val>
          <c:extLst>
            <c:ext xmlns:c16="http://schemas.microsoft.com/office/drawing/2014/chart" uri="{C3380CC4-5D6E-409C-BE32-E72D297353CC}">
              <c16:uniqueId val="{00000004-5061-4C87-A5AF-DC614C604801}"/>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C28-46A4-8E60-AB4C03DC9B84}"/>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C28-46A4-8E60-AB4C03DC9B84}"/>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7C28-46A4-8E60-AB4C03DC9B84}"/>
              </c:ext>
            </c:extLst>
          </c:dPt>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7C28-46A4-8E60-AB4C03DC9B84}"/>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7C28-46A4-8E60-AB4C03DC9B84}"/>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7C28-46A4-8E60-AB4C03DC9B84}"/>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28-46A4-8E60-AB4C03DC9B84}"/>
                </c:ext>
              </c:extLst>
            </c:dLbl>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7C28-46A4-8E60-AB4C03DC9B84}"/>
            </c:ext>
          </c:extLst>
        </c:ser>
        <c:dLbls>
          <c:showLegendKey val="0"/>
          <c:showVal val="0"/>
          <c:showCatName val="0"/>
          <c:showSerName val="0"/>
          <c:showPercent val="0"/>
          <c:showBubbleSize val="0"/>
        </c:dLbls>
        <c:gapWidth val="30"/>
        <c:overlap val="-30"/>
        <c:axId val="322105992"/>
        <c:axId val="322106384"/>
      </c:barChart>
      <c:catAx>
        <c:axId val="32210599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s-ES"/>
          </a:p>
        </c:txPr>
        <c:crossAx val="322106384"/>
        <c:crosses val="autoZero"/>
        <c:auto val="1"/>
        <c:lblAlgn val="ctr"/>
        <c:lblOffset val="100"/>
        <c:tickLblSkip val="1"/>
        <c:tickMarkSkip val="1"/>
        <c:noMultiLvlLbl val="0"/>
      </c:catAx>
      <c:valAx>
        <c:axId val="32210638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322105992"/>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9" orientation="landscape" horizontalDpi="-4" verticalDpi="72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C009-4A7C-8F8C-1B516E2A7256}"/>
              </c:ext>
            </c:extLst>
          </c:dPt>
          <c:dPt>
            <c:idx val="1"/>
            <c:bubble3D val="0"/>
            <c:spPr>
              <a:solidFill>
                <a:srgbClr val="802060"/>
              </a:solidFill>
              <a:ln w="25400">
                <a:noFill/>
              </a:ln>
            </c:spPr>
            <c:extLst>
              <c:ext xmlns:c16="http://schemas.microsoft.com/office/drawing/2014/chart" uri="{C3380CC4-5D6E-409C-BE32-E72D297353CC}">
                <c16:uniqueId val="{00000003-C009-4A7C-8F8C-1B516E2A7256}"/>
              </c:ext>
            </c:extLst>
          </c:dPt>
          <c:dPt>
            <c:idx val="2"/>
            <c:bubble3D val="0"/>
            <c:spPr>
              <a:solidFill>
                <a:srgbClr val="FFFFC0"/>
              </a:solidFill>
              <a:ln w="25400">
                <a:noFill/>
              </a:ln>
            </c:spPr>
            <c:extLst>
              <c:ext xmlns:c16="http://schemas.microsoft.com/office/drawing/2014/chart" uri="{C3380CC4-5D6E-409C-BE32-E72D297353CC}">
                <c16:uniqueId val="{00000005-C009-4A7C-8F8C-1B516E2A7256}"/>
              </c:ext>
            </c:extLst>
          </c:dPt>
          <c:dPt>
            <c:idx val="3"/>
            <c:bubble3D val="0"/>
            <c:spPr>
              <a:solidFill>
                <a:srgbClr val="A0E0E0"/>
              </a:solidFill>
              <a:ln w="25400">
                <a:noFill/>
              </a:ln>
            </c:spPr>
            <c:extLst>
              <c:ext xmlns:c16="http://schemas.microsoft.com/office/drawing/2014/chart" uri="{C3380CC4-5D6E-409C-BE32-E72D297353CC}">
                <c16:uniqueId val="{00000007-C009-4A7C-8F8C-1B516E2A7256}"/>
              </c:ext>
            </c:extLst>
          </c:dPt>
          <c:dPt>
            <c:idx val="4"/>
            <c:bubble3D val="0"/>
            <c:spPr>
              <a:solidFill>
                <a:srgbClr val="600080"/>
              </a:solidFill>
              <a:ln w="25400">
                <a:noFill/>
              </a:ln>
            </c:spPr>
            <c:extLst>
              <c:ext xmlns:c16="http://schemas.microsoft.com/office/drawing/2014/chart" uri="{C3380CC4-5D6E-409C-BE32-E72D297353CC}">
                <c16:uniqueId val="{00000009-C009-4A7C-8F8C-1B516E2A7256}"/>
              </c:ext>
            </c:extLst>
          </c:dPt>
          <c:dPt>
            <c:idx val="5"/>
            <c:bubble3D val="0"/>
            <c:spPr>
              <a:solidFill>
                <a:srgbClr val="FF8080"/>
              </a:solidFill>
              <a:ln w="25400">
                <a:noFill/>
              </a:ln>
            </c:spPr>
            <c:extLst>
              <c:ext xmlns:c16="http://schemas.microsoft.com/office/drawing/2014/chart" uri="{C3380CC4-5D6E-409C-BE32-E72D297353CC}">
                <c16:uniqueId val="{0000000B-C009-4A7C-8F8C-1B516E2A7256}"/>
              </c:ext>
            </c:extLst>
          </c:dPt>
          <c:dPt>
            <c:idx val="6"/>
            <c:bubble3D val="0"/>
            <c:spPr>
              <a:solidFill>
                <a:srgbClr val="0080C0"/>
              </a:solidFill>
              <a:ln w="25400">
                <a:noFill/>
              </a:ln>
            </c:spPr>
            <c:extLst>
              <c:ext xmlns:c16="http://schemas.microsoft.com/office/drawing/2014/chart" uri="{C3380CC4-5D6E-409C-BE32-E72D297353CC}">
                <c16:uniqueId val="{0000000D-C009-4A7C-8F8C-1B516E2A7256}"/>
              </c:ext>
            </c:extLst>
          </c:dPt>
          <c:dPt>
            <c:idx val="7"/>
            <c:bubble3D val="0"/>
            <c:spPr>
              <a:solidFill>
                <a:srgbClr val="C0C0FF"/>
              </a:solidFill>
              <a:ln w="25400">
                <a:noFill/>
              </a:ln>
            </c:spPr>
            <c:extLst>
              <c:ext xmlns:c16="http://schemas.microsoft.com/office/drawing/2014/chart" uri="{C3380CC4-5D6E-409C-BE32-E72D297353CC}">
                <c16:uniqueId val="{0000000F-C009-4A7C-8F8C-1B516E2A7256}"/>
              </c:ext>
            </c:extLst>
          </c:dPt>
          <c:dPt>
            <c:idx val="8"/>
            <c:bubble3D val="0"/>
            <c:spPr>
              <a:solidFill>
                <a:srgbClr val="000080"/>
              </a:solidFill>
              <a:ln w="25400">
                <a:noFill/>
              </a:ln>
            </c:spPr>
            <c:extLst>
              <c:ext xmlns:c16="http://schemas.microsoft.com/office/drawing/2014/chart" uri="{C3380CC4-5D6E-409C-BE32-E72D297353CC}">
                <c16:uniqueId val="{00000011-C009-4A7C-8F8C-1B516E2A7256}"/>
              </c:ext>
            </c:extLst>
          </c:dPt>
          <c:dPt>
            <c:idx val="9"/>
            <c:bubble3D val="0"/>
            <c:spPr>
              <a:solidFill>
                <a:srgbClr val="FF00FF"/>
              </a:solidFill>
              <a:ln w="25400">
                <a:noFill/>
              </a:ln>
            </c:spPr>
            <c:extLst>
              <c:ext xmlns:c16="http://schemas.microsoft.com/office/drawing/2014/chart" uri="{C3380CC4-5D6E-409C-BE32-E72D297353CC}">
                <c16:uniqueId val="{00000013-C009-4A7C-8F8C-1B516E2A7256}"/>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09-4A7C-8F8C-1B516E2A7256}"/>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09-4A7C-8F8C-1B516E2A7256}"/>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09-4A7C-8F8C-1B516E2A7256}"/>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09-4A7C-8F8C-1B516E2A7256}"/>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09-4A7C-8F8C-1B516E2A7256}"/>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009-4A7C-8F8C-1B516E2A7256}"/>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009-4A7C-8F8C-1B516E2A7256}"/>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009-4A7C-8F8C-1B516E2A7256}"/>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009-4A7C-8F8C-1B516E2A7256}"/>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009-4A7C-8F8C-1B516E2A7256}"/>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987.21699999999896</c:v>
              </c:pt>
              <c:pt idx="2">
                <c:v>1639.9549999999899</c:v>
              </c:pt>
              <c:pt idx="3">
                <c:v>375.51</c:v>
              </c:pt>
              <c:pt idx="4">
                <c:v>168.34</c:v>
              </c:pt>
              <c:pt idx="5">
                <c:v>198.001</c:v>
              </c:pt>
              <c:pt idx="6">
                <c:v>319.49099999999697</c:v>
              </c:pt>
              <c:pt idx="7">
                <c:v>105.754</c:v>
              </c:pt>
              <c:pt idx="8">
                <c:v>101.66999999999901</c:v>
              </c:pt>
              <c:pt idx="9">
                <c:v>286.0607</c:v>
              </c:pt>
            </c:numLit>
          </c:val>
          <c:extLst>
            <c:ext xmlns:c16="http://schemas.microsoft.com/office/drawing/2014/chart" uri="{C3380CC4-5D6E-409C-BE32-E72D297353CC}">
              <c16:uniqueId val="{00000014-C009-4A7C-8F8C-1B516E2A725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268" orientation="landscape" horizontalDpi="-3"/>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3F9-4AEB-9A67-55F17C1357E3}"/>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3F9-4AEB-9A67-55F17C1357E3}"/>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F3F9-4AEB-9A67-55F17C1357E3}"/>
              </c:ext>
            </c:extLst>
          </c:dPt>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F3F9-4AEB-9A67-55F17C1357E3}"/>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F3F9-4AEB-9A67-55F17C1357E3}"/>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F3F9-4AEB-9A67-55F17C1357E3}"/>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F9-4AEB-9A67-55F17C1357E3}"/>
                </c:ext>
              </c:extLst>
            </c:dLbl>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F3F9-4AEB-9A67-55F17C1357E3}"/>
            </c:ext>
          </c:extLst>
        </c:ser>
        <c:dLbls>
          <c:showLegendKey val="0"/>
          <c:showVal val="0"/>
          <c:showCatName val="0"/>
          <c:showSerName val="0"/>
          <c:showPercent val="0"/>
          <c:showBubbleSize val="0"/>
        </c:dLbls>
        <c:gapWidth val="30"/>
        <c:overlap val="-30"/>
        <c:axId val="323121944"/>
        <c:axId val="323122336"/>
      </c:barChart>
      <c:catAx>
        <c:axId val="32312194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s-ES"/>
          </a:p>
        </c:txPr>
        <c:crossAx val="323122336"/>
        <c:crosses val="autoZero"/>
        <c:auto val="1"/>
        <c:lblAlgn val="ctr"/>
        <c:lblOffset val="100"/>
        <c:tickLblSkip val="1"/>
        <c:tickMarkSkip val="1"/>
        <c:noMultiLvlLbl val="0"/>
      </c:catAx>
      <c:valAx>
        <c:axId val="32312233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323121944"/>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B08D-444B-BEFF-085AFC5B306D}"/>
              </c:ext>
            </c:extLst>
          </c:dPt>
          <c:dPt>
            <c:idx val="1"/>
            <c:bubble3D val="0"/>
            <c:spPr>
              <a:solidFill>
                <a:srgbClr val="802060"/>
              </a:solidFill>
              <a:ln w="25400">
                <a:noFill/>
              </a:ln>
            </c:spPr>
            <c:extLst>
              <c:ext xmlns:c16="http://schemas.microsoft.com/office/drawing/2014/chart" uri="{C3380CC4-5D6E-409C-BE32-E72D297353CC}">
                <c16:uniqueId val="{00000003-B08D-444B-BEFF-085AFC5B306D}"/>
              </c:ext>
            </c:extLst>
          </c:dPt>
          <c:dPt>
            <c:idx val="2"/>
            <c:bubble3D val="0"/>
            <c:spPr>
              <a:solidFill>
                <a:srgbClr val="FFFFC0"/>
              </a:solidFill>
              <a:ln w="25400">
                <a:noFill/>
              </a:ln>
            </c:spPr>
            <c:extLst>
              <c:ext xmlns:c16="http://schemas.microsoft.com/office/drawing/2014/chart" uri="{C3380CC4-5D6E-409C-BE32-E72D297353CC}">
                <c16:uniqueId val="{00000005-B08D-444B-BEFF-085AFC5B306D}"/>
              </c:ext>
            </c:extLst>
          </c:dPt>
          <c:dPt>
            <c:idx val="3"/>
            <c:bubble3D val="0"/>
            <c:spPr>
              <a:solidFill>
                <a:srgbClr val="A0E0E0"/>
              </a:solidFill>
              <a:ln w="25400">
                <a:noFill/>
              </a:ln>
            </c:spPr>
            <c:extLst>
              <c:ext xmlns:c16="http://schemas.microsoft.com/office/drawing/2014/chart" uri="{C3380CC4-5D6E-409C-BE32-E72D297353CC}">
                <c16:uniqueId val="{00000007-B08D-444B-BEFF-085AFC5B306D}"/>
              </c:ext>
            </c:extLst>
          </c:dPt>
          <c:dPt>
            <c:idx val="4"/>
            <c:bubble3D val="0"/>
            <c:spPr>
              <a:solidFill>
                <a:srgbClr val="600080"/>
              </a:solidFill>
              <a:ln w="25400">
                <a:noFill/>
              </a:ln>
            </c:spPr>
            <c:extLst>
              <c:ext xmlns:c16="http://schemas.microsoft.com/office/drawing/2014/chart" uri="{C3380CC4-5D6E-409C-BE32-E72D297353CC}">
                <c16:uniqueId val="{00000009-B08D-444B-BEFF-085AFC5B306D}"/>
              </c:ext>
            </c:extLst>
          </c:dPt>
          <c:dPt>
            <c:idx val="5"/>
            <c:bubble3D val="0"/>
            <c:spPr>
              <a:solidFill>
                <a:srgbClr val="FF8080"/>
              </a:solidFill>
              <a:ln w="25400">
                <a:noFill/>
              </a:ln>
            </c:spPr>
            <c:extLst>
              <c:ext xmlns:c16="http://schemas.microsoft.com/office/drawing/2014/chart" uri="{C3380CC4-5D6E-409C-BE32-E72D297353CC}">
                <c16:uniqueId val="{0000000B-B08D-444B-BEFF-085AFC5B306D}"/>
              </c:ext>
            </c:extLst>
          </c:dPt>
          <c:dPt>
            <c:idx val="6"/>
            <c:bubble3D val="0"/>
            <c:spPr>
              <a:solidFill>
                <a:srgbClr val="0080C0"/>
              </a:solidFill>
              <a:ln w="25400">
                <a:noFill/>
              </a:ln>
            </c:spPr>
            <c:extLst>
              <c:ext xmlns:c16="http://schemas.microsoft.com/office/drawing/2014/chart" uri="{C3380CC4-5D6E-409C-BE32-E72D297353CC}">
                <c16:uniqueId val="{0000000D-B08D-444B-BEFF-085AFC5B306D}"/>
              </c:ext>
            </c:extLst>
          </c:dPt>
          <c:dPt>
            <c:idx val="7"/>
            <c:bubble3D val="0"/>
            <c:spPr>
              <a:solidFill>
                <a:srgbClr val="C0C0FF"/>
              </a:solidFill>
              <a:ln w="25400">
                <a:noFill/>
              </a:ln>
            </c:spPr>
            <c:extLst>
              <c:ext xmlns:c16="http://schemas.microsoft.com/office/drawing/2014/chart" uri="{C3380CC4-5D6E-409C-BE32-E72D297353CC}">
                <c16:uniqueId val="{0000000F-B08D-444B-BEFF-085AFC5B306D}"/>
              </c:ext>
            </c:extLst>
          </c:dPt>
          <c:dPt>
            <c:idx val="8"/>
            <c:bubble3D val="0"/>
            <c:spPr>
              <a:solidFill>
                <a:srgbClr val="000080"/>
              </a:solidFill>
              <a:ln w="25400">
                <a:noFill/>
              </a:ln>
            </c:spPr>
            <c:extLst>
              <c:ext xmlns:c16="http://schemas.microsoft.com/office/drawing/2014/chart" uri="{C3380CC4-5D6E-409C-BE32-E72D297353CC}">
                <c16:uniqueId val="{00000011-B08D-444B-BEFF-085AFC5B306D}"/>
              </c:ext>
            </c:extLst>
          </c:dPt>
          <c:dPt>
            <c:idx val="9"/>
            <c:bubble3D val="0"/>
            <c:spPr>
              <a:solidFill>
                <a:srgbClr val="FF00FF"/>
              </a:solidFill>
              <a:ln w="25400">
                <a:noFill/>
              </a:ln>
            </c:spPr>
            <c:extLst>
              <c:ext xmlns:c16="http://schemas.microsoft.com/office/drawing/2014/chart" uri="{C3380CC4-5D6E-409C-BE32-E72D297353CC}">
                <c16:uniqueId val="{00000013-B08D-444B-BEFF-085AFC5B306D}"/>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08D-444B-BEFF-085AFC5B306D}"/>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08D-444B-BEFF-085AFC5B306D}"/>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08D-444B-BEFF-085AFC5B306D}"/>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08D-444B-BEFF-085AFC5B306D}"/>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08D-444B-BEFF-085AFC5B306D}"/>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08D-444B-BEFF-085AFC5B306D}"/>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08D-444B-BEFF-085AFC5B306D}"/>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08D-444B-BEFF-085AFC5B306D}"/>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08D-444B-BEFF-085AFC5B306D}"/>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08D-444B-BEFF-085AFC5B306D}"/>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987.21699999999896</c:v>
              </c:pt>
              <c:pt idx="2">
                <c:v>1639.9549999999899</c:v>
              </c:pt>
              <c:pt idx="3">
                <c:v>375.51</c:v>
              </c:pt>
              <c:pt idx="4">
                <c:v>168.34</c:v>
              </c:pt>
              <c:pt idx="5">
                <c:v>198.001</c:v>
              </c:pt>
              <c:pt idx="6">
                <c:v>319.49099999999697</c:v>
              </c:pt>
              <c:pt idx="7">
                <c:v>105.754</c:v>
              </c:pt>
              <c:pt idx="8">
                <c:v>101.66999999999901</c:v>
              </c:pt>
              <c:pt idx="9">
                <c:v>286.0607</c:v>
              </c:pt>
            </c:numLit>
          </c:val>
          <c:extLst>
            <c:ext xmlns:c16="http://schemas.microsoft.com/office/drawing/2014/chart" uri="{C3380CC4-5D6E-409C-BE32-E72D297353CC}">
              <c16:uniqueId val="{00000014-B08D-444B-BEFF-085AFC5B306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838-471B-B0A2-FF4076027520}"/>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838-471B-B0A2-FF4076027520}"/>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7838-471B-B0A2-FF4076027520}"/>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7838-471B-B0A2-FF4076027520}"/>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7838-471B-B0A2-FF4076027520}"/>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7838-471B-B0A2-FF4076027520}"/>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38-471B-B0A2-FF4076027520}"/>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7838-471B-B0A2-FF4076027520}"/>
            </c:ext>
          </c:extLst>
        </c:ser>
        <c:dLbls>
          <c:showLegendKey val="0"/>
          <c:showVal val="0"/>
          <c:showCatName val="0"/>
          <c:showSerName val="0"/>
          <c:showPercent val="0"/>
          <c:showBubbleSize val="0"/>
        </c:dLbls>
        <c:gapWidth val="30"/>
        <c:overlap val="-30"/>
        <c:axId val="323123512"/>
        <c:axId val="323123904"/>
      </c:barChart>
      <c:catAx>
        <c:axId val="32312351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3123904"/>
        <c:crosses val="autoZero"/>
        <c:auto val="1"/>
        <c:lblAlgn val="ctr"/>
        <c:lblOffset val="100"/>
        <c:tickLblSkip val="1"/>
        <c:tickMarkSkip val="1"/>
        <c:noMultiLvlLbl val="0"/>
      </c:catAx>
      <c:valAx>
        <c:axId val="323123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3123512"/>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44" r="0.75000000000000644"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41EF-45E6-9EDD-75EAC86F0898}"/>
              </c:ext>
            </c:extLst>
          </c:dPt>
          <c:dPt>
            <c:idx val="1"/>
            <c:bubble3D val="0"/>
            <c:spPr>
              <a:solidFill>
                <a:srgbClr val="802060"/>
              </a:solidFill>
              <a:ln w="25400">
                <a:noFill/>
              </a:ln>
            </c:spPr>
            <c:extLst>
              <c:ext xmlns:c16="http://schemas.microsoft.com/office/drawing/2014/chart" uri="{C3380CC4-5D6E-409C-BE32-E72D297353CC}">
                <c16:uniqueId val="{00000003-41EF-45E6-9EDD-75EAC86F0898}"/>
              </c:ext>
            </c:extLst>
          </c:dPt>
          <c:dPt>
            <c:idx val="2"/>
            <c:bubble3D val="0"/>
            <c:spPr>
              <a:solidFill>
                <a:srgbClr val="FFFFC0"/>
              </a:solidFill>
              <a:ln w="25400">
                <a:noFill/>
              </a:ln>
            </c:spPr>
            <c:extLst>
              <c:ext xmlns:c16="http://schemas.microsoft.com/office/drawing/2014/chart" uri="{C3380CC4-5D6E-409C-BE32-E72D297353CC}">
                <c16:uniqueId val="{00000005-41EF-45E6-9EDD-75EAC86F0898}"/>
              </c:ext>
            </c:extLst>
          </c:dPt>
          <c:dPt>
            <c:idx val="3"/>
            <c:bubble3D val="0"/>
            <c:spPr>
              <a:solidFill>
                <a:srgbClr val="A0E0E0"/>
              </a:solidFill>
              <a:ln w="25400">
                <a:noFill/>
              </a:ln>
            </c:spPr>
            <c:extLst>
              <c:ext xmlns:c16="http://schemas.microsoft.com/office/drawing/2014/chart" uri="{C3380CC4-5D6E-409C-BE32-E72D297353CC}">
                <c16:uniqueId val="{00000007-41EF-45E6-9EDD-75EAC86F0898}"/>
              </c:ext>
            </c:extLst>
          </c:dPt>
          <c:dPt>
            <c:idx val="4"/>
            <c:bubble3D val="0"/>
            <c:spPr>
              <a:solidFill>
                <a:srgbClr val="600080"/>
              </a:solidFill>
              <a:ln w="25400">
                <a:noFill/>
              </a:ln>
            </c:spPr>
            <c:extLst>
              <c:ext xmlns:c16="http://schemas.microsoft.com/office/drawing/2014/chart" uri="{C3380CC4-5D6E-409C-BE32-E72D297353CC}">
                <c16:uniqueId val="{00000009-41EF-45E6-9EDD-75EAC86F0898}"/>
              </c:ext>
            </c:extLst>
          </c:dPt>
          <c:dPt>
            <c:idx val="5"/>
            <c:bubble3D val="0"/>
            <c:spPr>
              <a:solidFill>
                <a:srgbClr val="FF8080"/>
              </a:solidFill>
              <a:ln w="25400">
                <a:noFill/>
              </a:ln>
            </c:spPr>
            <c:extLst>
              <c:ext xmlns:c16="http://schemas.microsoft.com/office/drawing/2014/chart" uri="{C3380CC4-5D6E-409C-BE32-E72D297353CC}">
                <c16:uniqueId val="{0000000B-41EF-45E6-9EDD-75EAC86F0898}"/>
              </c:ext>
            </c:extLst>
          </c:dPt>
          <c:dPt>
            <c:idx val="6"/>
            <c:bubble3D val="0"/>
            <c:spPr>
              <a:solidFill>
                <a:srgbClr val="0080C0"/>
              </a:solidFill>
              <a:ln w="25400">
                <a:noFill/>
              </a:ln>
            </c:spPr>
            <c:extLst>
              <c:ext xmlns:c16="http://schemas.microsoft.com/office/drawing/2014/chart" uri="{C3380CC4-5D6E-409C-BE32-E72D297353CC}">
                <c16:uniqueId val="{0000000D-41EF-45E6-9EDD-75EAC86F0898}"/>
              </c:ext>
            </c:extLst>
          </c:dPt>
          <c:dPt>
            <c:idx val="7"/>
            <c:bubble3D val="0"/>
            <c:spPr>
              <a:solidFill>
                <a:srgbClr val="C0C0FF"/>
              </a:solidFill>
              <a:ln w="25400">
                <a:noFill/>
              </a:ln>
            </c:spPr>
            <c:extLst>
              <c:ext xmlns:c16="http://schemas.microsoft.com/office/drawing/2014/chart" uri="{C3380CC4-5D6E-409C-BE32-E72D297353CC}">
                <c16:uniqueId val="{0000000F-41EF-45E6-9EDD-75EAC86F0898}"/>
              </c:ext>
            </c:extLst>
          </c:dPt>
          <c:dPt>
            <c:idx val="8"/>
            <c:bubble3D val="0"/>
            <c:spPr>
              <a:solidFill>
                <a:srgbClr val="000080"/>
              </a:solidFill>
              <a:ln w="25400">
                <a:noFill/>
              </a:ln>
            </c:spPr>
            <c:extLst>
              <c:ext xmlns:c16="http://schemas.microsoft.com/office/drawing/2014/chart" uri="{C3380CC4-5D6E-409C-BE32-E72D297353CC}">
                <c16:uniqueId val="{00000011-41EF-45E6-9EDD-75EAC86F0898}"/>
              </c:ext>
            </c:extLst>
          </c:dPt>
          <c:dPt>
            <c:idx val="9"/>
            <c:bubble3D val="0"/>
            <c:spPr>
              <a:solidFill>
                <a:srgbClr val="FF00FF"/>
              </a:solidFill>
              <a:ln w="25400">
                <a:noFill/>
              </a:ln>
            </c:spPr>
            <c:extLst>
              <c:ext xmlns:c16="http://schemas.microsoft.com/office/drawing/2014/chart" uri="{C3380CC4-5D6E-409C-BE32-E72D297353CC}">
                <c16:uniqueId val="{00000013-41EF-45E6-9EDD-75EAC86F0898}"/>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1EF-45E6-9EDD-75EAC86F0898}"/>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EF-45E6-9EDD-75EAC86F0898}"/>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1EF-45E6-9EDD-75EAC86F0898}"/>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EF-45E6-9EDD-75EAC86F0898}"/>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EF-45E6-9EDD-75EAC86F0898}"/>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EF-45E6-9EDD-75EAC86F0898}"/>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EF-45E6-9EDD-75EAC86F0898}"/>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1EF-45E6-9EDD-75EAC86F0898}"/>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1EF-45E6-9EDD-75EAC86F0898}"/>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1EF-45E6-9EDD-75EAC86F0898}"/>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41EF-45E6-9EDD-75EAC86F089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44" r="0.75000000000000644"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EFEB-4454-ACDB-D111E33E3E6A}"/>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EFEB-4454-ACDB-D111E33E3E6A}"/>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EFEB-4454-ACDB-D111E33E3E6A}"/>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EFEB-4454-ACDB-D111E33E3E6A}"/>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EFEB-4454-ACDB-D111E33E3E6A}"/>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EFEB-4454-ACDB-D111E33E3E6A}"/>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EB-4454-ACDB-D111E33E3E6A}"/>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EFEB-4454-ACDB-D111E33E3E6A}"/>
            </c:ext>
          </c:extLst>
        </c:ser>
        <c:dLbls>
          <c:showLegendKey val="0"/>
          <c:showVal val="0"/>
          <c:showCatName val="0"/>
          <c:showSerName val="0"/>
          <c:showPercent val="0"/>
          <c:showBubbleSize val="0"/>
        </c:dLbls>
        <c:gapWidth val="30"/>
        <c:overlap val="-30"/>
        <c:axId val="323764544"/>
        <c:axId val="323764936"/>
      </c:barChart>
      <c:catAx>
        <c:axId val="32376454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3764936"/>
        <c:crosses val="autoZero"/>
        <c:auto val="1"/>
        <c:lblAlgn val="ctr"/>
        <c:lblOffset val="100"/>
        <c:tickLblSkip val="1"/>
        <c:tickMarkSkip val="1"/>
        <c:noMultiLvlLbl val="0"/>
      </c:catAx>
      <c:valAx>
        <c:axId val="32376493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3764544"/>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66" r="0.75000000000000666"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7186-4850-A5F8-574505ECCD3B}"/>
              </c:ext>
            </c:extLst>
          </c:dPt>
          <c:dPt>
            <c:idx val="1"/>
            <c:bubble3D val="0"/>
            <c:spPr>
              <a:solidFill>
                <a:srgbClr val="802060"/>
              </a:solidFill>
              <a:ln w="25400">
                <a:noFill/>
              </a:ln>
            </c:spPr>
            <c:extLst>
              <c:ext xmlns:c16="http://schemas.microsoft.com/office/drawing/2014/chart" uri="{C3380CC4-5D6E-409C-BE32-E72D297353CC}">
                <c16:uniqueId val="{00000003-7186-4850-A5F8-574505ECCD3B}"/>
              </c:ext>
            </c:extLst>
          </c:dPt>
          <c:dPt>
            <c:idx val="2"/>
            <c:bubble3D val="0"/>
            <c:spPr>
              <a:solidFill>
                <a:srgbClr val="FFFFC0"/>
              </a:solidFill>
              <a:ln w="25400">
                <a:noFill/>
              </a:ln>
            </c:spPr>
            <c:extLst>
              <c:ext xmlns:c16="http://schemas.microsoft.com/office/drawing/2014/chart" uri="{C3380CC4-5D6E-409C-BE32-E72D297353CC}">
                <c16:uniqueId val="{00000005-7186-4850-A5F8-574505ECCD3B}"/>
              </c:ext>
            </c:extLst>
          </c:dPt>
          <c:dPt>
            <c:idx val="3"/>
            <c:bubble3D val="0"/>
            <c:spPr>
              <a:solidFill>
                <a:srgbClr val="A0E0E0"/>
              </a:solidFill>
              <a:ln w="25400">
                <a:noFill/>
              </a:ln>
            </c:spPr>
            <c:extLst>
              <c:ext xmlns:c16="http://schemas.microsoft.com/office/drawing/2014/chart" uri="{C3380CC4-5D6E-409C-BE32-E72D297353CC}">
                <c16:uniqueId val="{00000007-7186-4850-A5F8-574505ECCD3B}"/>
              </c:ext>
            </c:extLst>
          </c:dPt>
          <c:dPt>
            <c:idx val="4"/>
            <c:bubble3D val="0"/>
            <c:spPr>
              <a:solidFill>
                <a:srgbClr val="600080"/>
              </a:solidFill>
              <a:ln w="25400">
                <a:noFill/>
              </a:ln>
            </c:spPr>
            <c:extLst>
              <c:ext xmlns:c16="http://schemas.microsoft.com/office/drawing/2014/chart" uri="{C3380CC4-5D6E-409C-BE32-E72D297353CC}">
                <c16:uniqueId val="{00000009-7186-4850-A5F8-574505ECCD3B}"/>
              </c:ext>
            </c:extLst>
          </c:dPt>
          <c:dPt>
            <c:idx val="5"/>
            <c:bubble3D val="0"/>
            <c:spPr>
              <a:solidFill>
                <a:srgbClr val="FF8080"/>
              </a:solidFill>
              <a:ln w="25400">
                <a:noFill/>
              </a:ln>
            </c:spPr>
            <c:extLst>
              <c:ext xmlns:c16="http://schemas.microsoft.com/office/drawing/2014/chart" uri="{C3380CC4-5D6E-409C-BE32-E72D297353CC}">
                <c16:uniqueId val="{0000000B-7186-4850-A5F8-574505ECCD3B}"/>
              </c:ext>
            </c:extLst>
          </c:dPt>
          <c:dPt>
            <c:idx val="6"/>
            <c:bubble3D val="0"/>
            <c:spPr>
              <a:solidFill>
                <a:srgbClr val="0080C0"/>
              </a:solidFill>
              <a:ln w="25400">
                <a:noFill/>
              </a:ln>
            </c:spPr>
            <c:extLst>
              <c:ext xmlns:c16="http://schemas.microsoft.com/office/drawing/2014/chart" uri="{C3380CC4-5D6E-409C-BE32-E72D297353CC}">
                <c16:uniqueId val="{0000000D-7186-4850-A5F8-574505ECCD3B}"/>
              </c:ext>
            </c:extLst>
          </c:dPt>
          <c:dPt>
            <c:idx val="7"/>
            <c:bubble3D val="0"/>
            <c:spPr>
              <a:solidFill>
                <a:srgbClr val="C0C0FF"/>
              </a:solidFill>
              <a:ln w="25400">
                <a:noFill/>
              </a:ln>
            </c:spPr>
            <c:extLst>
              <c:ext xmlns:c16="http://schemas.microsoft.com/office/drawing/2014/chart" uri="{C3380CC4-5D6E-409C-BE32-E72D297353CC}">
                <c16:uniqueId val="{0000000F-7186-4850-A5F8-574505ECCD3B}"/>
              </c:ext>
            </c:extLst>
          </c:dPt>
          <c:dPt>
            <c:idx val="8"/>
            <c:bubble3D val="0"/>
            <c:spPr>
              <a:solidFill>
                <a:srgbClr val="000080"/>
              </a:solidFill>
              <a:ln w="25400">
                <a:noFill/>
              </a:ln>
            </c:spPr>
            <c:extLst>
              <c:ext xmlns:c16="http://schemas.microsoft.com/office/drawing/2014/chart" uri="{C3380CC4-5D6E-409C-BE32-E72D297353CC}">
                <c16:uniqueId val="{00000011-7186-4850-A5F8-574505ECCD3B}"/>
              </c:ext>
            </c:extLst>
          </c:dPt>
          <c:dPt>
            <c:idx val="9"/>
            <c:bubble3D val="0"/>
            <c:spPr>
              <a:solidFill>
                <a:srgbClr val="FF00FF"/>
              </a:solidFill>
              <a:ln w="25400">
                <a:noFill/>
              </a:ln>
            </c:spPr>
            <c:extLst>
              <c:ext xmlns:c16="http://schemas.microsoft.com/office/drawing/2014/chart" uri="{C3380CC4-5D6E-409C-BE32-E72D297353CC}">
                <c16:uniqueId val="{00000013-7186-4850-A5F8-574505ECCD3B}"/>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186-4850-A5F8-574505ECCD3B}"/>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186-4850-A5F8-574505ECCD3B}"/>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186-4850-A5F8-574505ECCD3B}"/>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186-4850-A5F8-574505ECCD3B}"/>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186-4850-A5F8-574505ECCD3B}"/>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186-4850-A5F8-574505ECCD3B}"/>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186-4850-A5F8-574505ECCD3B}"/>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86-4850-A5F8-574505ECCD3B}"/>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186-4850-A5F8-574505ECCD3B}"/>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186-4850-A5F8-574505ECCD3B}"/>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7186-4850-A5F8-574505ECCD3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66" r="0.75000000000000666"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46"/>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9681193052414E-3"/>
          <c:y val="0.20052332274255191"/>
          <c:w val="0.93176977260050076"/>
          <c:h val="0.79947667725744809"/>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5D5-44C6-A2AF-30EFF49D715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5D5-44C6-A2AF-30EFF49D715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5D5-44C6-A2AF-30EFF49D715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5D5-44C6-A2AF-30EFF49D715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85D5-44C6-A2AF-30EFF49D715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85D5-44C6-A2AF-30EFF49D715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85D5-44C6-A2AF-30EFF49D715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85D5-44C6-A2AF-30EFF49D715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85D5-44C6-A2AF-30EFF49D715A}"/>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85D5-44C6-A2AF-30EFF49D715A}"/>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85D5-44C6-A2AF-30EFF49D715A}"/>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85D5-44C6-A2AF-30EFF49D715A}"/>
              </c:ext>
            </c:extLst>
          </c:dPt>
          <c:dLbls>
            <c:dLbl>
              <c:idx val="0"/>
              <c:layout>
                <c:manualLayout>
                  <c:x val="0.12717967499143107"/>
                  <c:y val="5.6199873749958468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C02EC144-98F1-4A09-BDF4-2484509538DC}"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p>
                  <a:p>
                    <a:pPr>
                      <a:defRPr sz="900">
                        <a:solidFill>
                          <a:sysClr val="windowText" lastClr="000000"/>
                        </a:solidFill>
                      </a:defRPr>
                    </a:pPr>
                    <a:fld id="{F82D5C19-AE4D-47A1-9B11-68BC71A49BA4}" type="VALUE">
                      <a:rPr lang="en-US" sz="900" baseline="0">
                        <a:solidFill>
                          <a:sysClr val="windowText" lastClr="000000"/>
                        </a:solidFill>
                      </a:rPr>
                      <a:pPr>
                        <a:defRPr sz="900">
                          <a:solidFill>
                            <a:sysClr val="windowText" lastClr="000000"/>
                          </a:solidFill>
                        </a:defRPr>
                      </a:pPr>
                      <a:t>[VALOR]</a:t>
                    </a:fld>
                    <a:endParaRPr lang="es-ES"/>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5D5-44C6-A2AF-30EFF49D715A}"/>
                </c:ext>
              </c:extLst>
            </c:dLbl>
            <c:dLbl>
              <c:idx val="1"/>
              <c:layout>
                <c:manualLayout>
                  <c:x val="-4.3619699594795731E-2"/>
                  <c:y val="-7.8282113469993489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97F49653-9C0C-44AC-BBB1-5C99C7EA799E}"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p>
                  <a:p>
                    <a:pPr>
                      <a:defRPr sz="900">
                        <a:solidFill>
                          <a:sysClr val="windowText" lastClr="000000"/>
                        </a:solidFill>
                      </a:defRPr>
                    </a:pPr>
                    <a:fld id="{3C69D2B7-DBF0-4796-99B4-047C8AF141B5}" type="VALUE">
                      <a:rPr lang="en-US" sz="900" baseline="0">
                        <a:solidFill>
                          <a:sysClr val="windowText" lastClr="000000"/>
                        </a:solidFill>
                      </a:rPr>
                      <a:pPr>
                        <a:defRPr sz="900">
                          <a:solidFill>
                            <a:sysClr val="windowText" lastClr="000000"/>
                          </a:solidFill>
                        </a:defRPr>
                      </a:pPr>
                      <a:t>[VALOR]</a:t>
                    </a:fld>
                    <a:endParaRPr lang="es-ES"/>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5D5-44C6-A2AF-30EFF49D715A}"/>
                </c:ext>
              </c:extLst>
            </c:dLbl>
            <c:dLbl>
              <c:idx val="2"/>
              <c:layout>
                <c:manualLayout>
                  <c:x val="-0.14001004793899868"/>
                  <c:y val="-9.2369956919942001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E4CC8A3C-4456-422E-9972-1FDFDE359535}"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B2F9B679-CD5F-4946-A737-C8A486246796}"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0938580799045915"/>
                      <c:h val="6.337552742616033E-2"/>
                    </c:manualLayout>
                  </c15:layout>
                  <c15:dlblFieldTable/>
                  <c15:showDataLabelsRange val="0"/>
                </c:ext>
                <c:ext xmlns:c16="http://schemas.microsoft.com/office/drawing/2014/chart" uri="{C3380CC4-5D6E-409C-BE32-E72D297353CC}">
                  <c16:uniqueId val="{00000005-85D5-44C6-A2AF-30EFF49D715A}"/>
                </c:ext>
              </c:extLst>
            </c:dLbl>
            <c:dLbl>
              <c:idx val="3"/>
              <c:layout>
                <c:manualLayout>
                  <c:x val="-0.21193188060794727"/>
                  <c:y val="-0.15556231104023391"/>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25B49D9B-3542-45AF-AB4C-164C66547FF5}"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a:t>
                    </a:r>
                  </a:p>
                  <a:p>
                    <a:pPr>
                      <a:defRPr sz="900">
                        <a:solidFill>
                          <a:sysClr val="windowText" lastClr="000000"/>
                        </a:solidFill>
                      </a:defRPr>
                    </a:pPr>
                    <a:fld id="{82C4192C-6C04-4FC5-8684-8C12EF771D1A}" type="VALUE">
                      <a:rPr lang="en-US" sz="900" baseline="0">
                        <a:solidFill>
                          <a:sysClr val="windowText" lastClr="000000"/>
                        </a:solidFill>
                      </a:rPr>
                      <a:pPr>
                        <a:defRPr sz="900">
                          <a:solidFill>
                            <a:sysClr val="windowText" lastClr="000000"/>
                          </a:solidFill>
                        </a:defRPr>
                      </a:pPr>
                      <a:t>[VALOR]</a:t>
                    </a:fld>
                    <a:endParaRPr lang="es-ES"/>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4258795468097793"/>
                      <c:h val="6.337552742616033E-2"/>
                    </c:manualLayout>
                  </c15:layout>
                  <c15:dlblFieldTable/>
                  <c15:showDataLabelsRange val="0"/>
                </c:ext>
                <c:ext xmlns:c16="http://schemas.microsoft.com/office/drawing/2014/chart" uri="{C3380CC4-5D6E-409C-BE32-E72D297353CC}">
                  <c16:uniqueId val="{00000007-85D5-44C6-A2AF-30EFF49D715A}"/>
                </c:ext>
              </c:extLst>
            </c:dLbl>
            <c:dLbl>
              <c:idx val="4"/>
              <c:layout>
                <c:manualLayout>
                  <c:x val="-0.21961113537015386"/>
                  <c:y val="-0.19977850869907085"/>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CF7DE156-F353-4B84-930C-8DFE597EFB71}"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p>
                  <a:p>
                    <a:pPr>
                      <a:defRPr sz="900">
                        <a:solidFill>
                          <a:sysClr val="windowText" lastClr="000000"/>
                        </a:solidFill>
                      </a:defRPr>
                    </a:pPr>
                    <a:fld id="{BA321F7B-3DBF-49B3-9E90-B91EF2AA255A}" type="VALUE">
                      <a:rPr lang="en-US" sz="900" baseline="0">
                        <a:solidFill>
                          <a:sysClr val="windowText" lastClr="000000"/>
                        </a:solidFill>
                      </a:rPr>
                      <a:pPr>
                        <a:defRPr sz="900">
                          <a:solidFill>
                            <a:sysClr val="windowText" lastClr="000000"/>
                          </a:solidFill>
                        </a:defRPr>
                      </a:pPr>
                      <a:t>[VALOR]</a:t>
                    </a:fld>
                    <a:endParaRPr lang="es-ES"/>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5D5-44C6-A2AF-30EFF49D715A}"/>
                </c:ext>
              </c:extLst>
            </c:dLbl>
            <c:dLbl>
              <c:idx val="5"/>
              <c:layout>
                <c:manualLayout>
                  <c:x val="-0.1522600819799135"/>
                  <c:y val="-0.21824534591403921"/>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20E486E1-9627-4B1A-9D9D-ACFC5949723C}"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p>
                  <a:p>
                    <a:pPr>
                      <a:defRPr sz="900">
                        <a:solidFill>
                          <a:sysClr val="windowText" lastClr="000000"/>
                        </a:solidFill>
                      </a:defRPr>
                    </a:pPr>
                    <a:fld id="{86DC8539-CCD5-421A-9D34-3C5721D29EB2}" type="VALUE">
                      <a:rPr lang="en-US" sz="900" baseline="0">
                        <a:solidFill>
                          <a:sysClr val="windowText" lastClr="000000"/>
                        </a:solidFill>
                      </a:rPr>
                      <a:pPr>
                        <a:defRPr sz="900">
                          <a:solidFill>
                            <a:sysClr val="windowText" lastClr="000000"/>
                          </a:solidFill>
                        </a:defRPr>
                      </a:pPr>
                      <a:t>[VALOR]</a:t>
                    </a:fld>
                    <a:endParaRPr lang="es-ES"/>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85D5-44C6-A2AF-30EFF49D715A}"/>
                </c:ext>
              </c:extLst>
            </c:dLbl>
            <c:dLbl>
              <c:idx val="6"/>
              <c:layout>
                <c:manualLayout>
                  <c:x val="5.3196981862061517E-2"/>
                  <c:y val="-0.2195882476715727"/>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972D0FD9-18B0-48BF-A04A-544B93384F04}"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15E7E517-691C-43BB-9539-19798BC2FD90}"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5D5-44C6-A2AF-30EFF49D715A}"/>
                </c:ext>
              </c:extLst>
            </c:dLbl>
            <c:dLbl>
              <c:idx val="7"/>
              <c:layout>
                <c:manualLayout>
                  <c:x val="6.7857206579052309E-2"/>
                  <c:y val="-0.17988349557571126"/>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856FD1A5-F7F0-4DD4-9051-37063D863E95}"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7CDDFBA7-4613-41D7-944E-53BA8B62675C}"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5D5-44C6-A2AF-30EFF49D715A}"/>
                </c:ext>
              </c:extLst>
            </c:dLbl>
            <c:dLbl>
              <c:idx val="8"/>
              <c:layout>
                <c:manualLayout>
                  <c:x val="0.10519816507730809"/>
                  <c:y val="-0.13733501666722039"/>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A773139E-951C-4E18-8590-833BB304B96A}"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96067C5D-A96D-4885-B5FF-3E4352CA291C}"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85D5-44C6-A2AF-30EFF49D715A}"/>
                </c:ext>
              </c:extLst>
            </c:dLbl>
            <c:dLbl>
              <c:idx val="9"/>
              <c:layout>
                <c:manualLayout>
                  <c:x val="0.12011606778133055"/>
                  <c:y val="-8.3821832397532589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fld id="{5E0D6E98-7E13-481F-BC0E-6A3966CFDDA1}"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E62D338B-7D84-49B4-B638-722BF12A9987}"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85D5-44C6-A2AF-30EFF49D715A}"/>
                </c:ext>
              </c:extLst>
            </c:dLbl>
            <c:dLbl>
              <c:idx val="10"/>
              <c:layout>
                <c:manualLayout>
                  <c:x val="7.5530451359054174E-2"/>
                  <c:y val="-3.3891048429072951E-2"/>
                </c:manualLayout>
              </c:layout>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5D5-44C6-A2AF-30EFF49D715A}"/>
                </c:ext>
              </c:extLst>
            </c:dLbl>
            <c:dLbl>
              <c:idx val="11"/>
              <c:layout>
                <c:manualLayout>
                  <c:x val="0.11649805849402992"/>
                  <c:y val="6.8950241979246138E-3"/>
                </c:manualLayout>
              </c:layout>
              <c:tx>
                <c:rich>
                  <a:bodyPr rot="0" spcFirstLastPara="1" vertOverflow="ellipsis" vert="horz" wrap="square" lIns="38100" tIns="19050" rIns="38100" bIns="19050" anchor="ctr" anchorCtr="1">
                    <a:noAutofit/>
                  </a:bodyPr>
                  <a:lstStyle/>
                  <a:p>
                    <a:pPr>
                      <a:defRPr sz="900" b="1" i="0" u="none" strike="noStrike" kern="1200" spc="0" baseline="0">
                        <a:solidFill>
                          <a:sysClr val="windowText" lastClr="000000"/>
                        </a:solidFill>
                        <a:latin typeface="+mn-lt"/>
                        <a:ea typeface="+mn-ea"/>
                        <a:cs typeface="+mn-cs"/>
                      </a:defRPr>
                    </a:pPr>
                    <a:fld id="{7AEC1B28-854C-41A1-A91A-3C6D3567CEE3}" type="CATEGORYNAME">
                      <a:rPr lang="en-US" sz="900">
                        <a:solidFill>
                          <a:sysClr val="windowText" lastClr="000000"/>
                        </a:solidFill>
                      </a:rPr>
                      <a:pPr>
                        <a:defRPr sz="900">
                          <a:solidFill>
                            <a:sysClr val="windowText" lastClr="000000"/>
                          </a:solidFill>
                        </a:defRPr>
                      </a:pPr>
                      <a:t>[NOMBRE DE CATEGORÍA]</a:t>
                    </a:fld>
                    <a:r>
                      <a:rPr lang="en-US" sz="900" baseline="0">
                        <a:solidFill>
                          <a:sysClr val="windowText" lastClr="000000"/>
                        </a:solidFill>
                      </a:rPr>
                      <a:t>;  </a:t>
                    </a:r>
                    <a:fld id="{8824E19D-0861-4543-99C7-69A245BBB255}" type="VALUE">
                      <a:rPr lang="en-US" sz="900" baseline="0">
                        <a:solidFill>
                          <a:sysClr val="windowText" lastClr="000000"/>
                        </a:solidFill>
                      </a:rPr>
                      <a:pPr>
                        <a:defRPr sz="900">
                          <a:solidFill>
                            <a:sysClr val="windowText" lastClr="000000"/>
                          </a:solidFill>
                        </a:defRPr>
                      </a:pPr>
                      <a:t>[VALOR]</a:t>
                    </a:fld>
                    <a:endParaRPr lang="en-US" sz="900" baseline="0">
                      <a:solidFill>
                        <a:sysClr val="windowText" lastClr="000000"/>
                      </a:solidFill>
                    </a:endParaRPr>
                  </a:p>
                </c:rich>
              </c:tx>
              <c:numFmt formatCode="#\ ##0.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2677400119260582"/>
                      <c:h val="6.61884669479606E-2"/>
                    </c:manualLayout>
                  </c15:layout>
                  <c15:dlblFieldTable/>
                  <c15:showDataLabelsRange val="0"/>
                </c:ext>
                <c:ext xmlns:c16="http://schemas.microsoft.com/office/drawing/2014/chart" uri="{C3380CC4-5D6E-409C-BE32-E72D297353CC}">
                  <c16:uniqueId val="{00000017-85D5-44C6-A2AF-30EFF49D715A}"/>
                </c:ext>
              </c:extLst>
            </c:dLbl>
            <c:numFmt formatCode="#\ ##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'Cuadro35_Prod Parquet x Esp'!$E$65:$E$75</c:f>
              <c:strCache>
                <c:ptCount val="11"/>
                <c:pt idx="0">
                  <c:v>Shihuahuaco</c:v>
                </c:pt>
                <c:pt idx="1">
                  <c:v>Capirona</c:v>
                </c:pt>
                <c:pt idx="2">
                  <c:v>Ana caspi</c:v>
                </c:pt>
                <c:pt idx="3">
                  <c:v>Estoraque</c:v>
                </c:pt>
                <c:pt idx="4">
                  <c:v>Quinilla</c:v>
                </c:pt>
                <c:pt idx="5">
                  <c:v>Azucar huayo</c:v>
                </c:pt>
                <c:pt idx="6">
                  <c:v>Tahuari</c:v>
                </c:pt>
                <c:pt idx="7">
                  <c:v>Mashonaste</c:v>
                </c:pt>
                <c:pt idx="8">
                  <c:v>Huayruro</c:v>
                </c:pt>
                <c:pt idx="9">
                  <c:v>Misa</c:v>
                </c:pt>
                <c:pt idx="10">
                  <c:v>Otras</c:v>
                </c:pt>
              </c:strCache>
            </c:strRef>
          </c:cat>
          <c:val>
            <c:numRef>
              <c:f>'Cuadro35_Prod Parquet x Esp'!$F$65:$F$75</c:f>
              <c:numCache>
                <c:formatCode>#,##0</c:formatCode>
                <c:ptCount val="11"/>
                <c:pt idx="0">
                  <c:v>9905.5010000000002</c:v>
                </c:pt>
                <c:pt idx="1">
                  <c:v>1248.0380000000005</c:v>
                </c:pt>
                <c:pt idx="2">
                  <c:v>616.76699999999994</c:v>
                </c:pt>
                <c:pt idx="3">
                  <c:v>586.43599999999981</c:v>
                </c:pt>
                <c:pt idx="4">
                  <c:v>288.6459999999999</c:v>
                </c:pt>
                <c:pt idx="5">
                  <c:v>278.65300000000002</c:v>
                </c:pt>
                <c:pt idx="6">
                  <c:v>247.87799999999999</c:v>
                </c:pt>
                <c:pt idx="7">
                  <c:v>180.77100000000002</c:v>
                </c:pt>
                <c:pt idx="8">
                  <c:v>165.03599999999997</c:v>
                </c:pt>
                <c:pt idx="9">
                  <c:v>143.017</c:v>
                </c:pt>
                <c:pt idx="10">
                  <c:v>174.88299999999799</c:v>
                </c:pt>
              </c:numCache>
            </c:numRef>
          </c:val>
          <c:extLst>
            <c:ext xmlns:c16="http://schemas.microsoft.com/office/drawing/2014/chart" uri="{C3380CC4-5D6E-409C-BE32-E72D297353CC}">
              <c16:uniqueId val="{00000018-85D5-44C6-A2AF-30EFF49D715A}"/>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DB6-480D-9C39-5A390C7F53E2}"/>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DB6-480D-9C39-5A390C7F53E2}"/>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8DB6-480D-9C39-5A390C7F53E2}"/>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8DB6-480D-9C39-5A390C7F53E2}"/>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8DB6-480D-9C39-5A390C7F53E2}"/>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8DB6-480D-9C39-5A390C7F53E2}"/>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B6-480D-9C39-5A390C7F53E2}"/>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8DB6-480D-9C39-5A390C7F53E2}"/>
            </c:ext>
          </c:extLst>
        </c:ser>
        <c:dLbls>
          <c:showLegendKey val="0"/>
          <c:showVal val="0"/>
          <c:showCatName val="0"/>
          <c:showSerName val="0"/>
          <c:showPercent val="0"/>
          <c:showBubbleSize val="0"/>
        </c:dLbls>
        <c:gapWidth val="30"/>
        <c:overlap val="-30"/>
        <c:axId val="323768072"/>
        <c:axId val="324809040"/>
      </c:barChart>
      <c:catAx>
        <c:axId val="32376807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4809040"/>
        <c:crosses val="autoZero"/>
        <c:auto val="1"/>
        <c:lblAlgn val="ctr"/>
        <c:lblOffset val="100"/>
        <c:tickLblSkip val="1"/>
        <c:tickMarkSkip val="1"/>
        <c:noMultiLvlLbl val="0"/>
      </c:catAx>
      <c:valAx>
        <c:axId val="324809040"/>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3768072"/>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88" r="0.75000000000000688"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Cuadro7_CenTranPrim!$B$2</c:f>
              <c:strCache>
                <c:ptCount val="1"/>
                <c:pt idx="0">
                  <c:v>Fauna</c:v>
                </c:pt>
              </c:strCache>
            </c:strRef>
          </c:tx>
          <c:spPr>
            <a:solidFill>
              <a:schemeClr val="accent1"/>
            </a:solidFill>
            <a:ln>
              <a:noFill/>
            </a:ln>
            <a:effectLst/>
          </c:spPr>
          <c:invertIfNegative val="0"/>
          <c:cat>
            <c:strRef>
              <c:f>Cuadro7_CenTranPrim!$A$3:$A$17</c:f>
              <c:strCache>
                <c:ptCount val="15"/>
                <c:pt idx="0">
                  <c:v>APURIMAC</c:v>
                </c:pt>
                <c:pt idx="1">
                  <c:v>AREQUIPA</c:v>
                </c:pt>
                <c:pt idx="2">
                  <c:v>AYACUCHO</c:v>
                </c:pt>
                <c:pt idx="3">
                  <c:v>CAJAMARCA</c:v>
                </c:pt>
                <c:pt idx="4">
                  <c:v>CUSCO</c:v>
                </c:pt>
                <c:pt idx="5">
                  <c:v>ICA</c:v>
                </c:pt>
                <c:pt idx="6">
                  <c:v>JUNIN</c:v>
                </c:pt>
                <c:pt idx="7">
                  <c:v>LAMBAYEQUE</c:v>
                </c:pt>
                <c:pt idx="8">
                  <c:v>LIMA</c:v>
                </c:pt>
                <c:pt idx="9">
                  <c:v>LORETO</c:v>
                </c:pt>
                <c:pt idx="10">
                  <c:v>MADRE DE DIOS</c:v>
                </c:pt>
                <c:pt idx="11">
                  <c:v>PASCO</c:v>
                </c:pt>
                <c:pt idx="12">
                  <c:v>PUNO</c:v>
                </c:pt>
                <c:pt idx="13">
                  <c:v>SAN MARTIN</c:v>
                </c:pt>
                <c:pt idx="14">
                  <c:v>UCAYALI</c:v>
                </c:pt>
              </c:strCache>
            </c:strRef>
          </c:cat>
          <c:val>
            <c:numRef>
              <c:f>Cuadro7_CenTranPrim!$B$3:$B$17</c:f>
              <c:numCache>
                <c:formatCode>General</c:formatCode>
                <c:ptCount val="15"/>
                <c:pt idx="2">
                  <c:v>1</c:v>
                </c:pt>
              </c:numCache>
            </c:numRef>
          </c:val>
          <c:extLst xmlns:c15="http://schemas.microsoft.com/office/drawing/2012/chart">
            <c:ext xmlns:c16="http://schemas.microsoft.com/office/drawing/2014/chart" uri="{C3380CC4-5D6E-409C-BE32-E72D297353CC}">
              <c16:uniqueId val="{00000000-2874-4F9B-A704-7087A51AA95D}"/>
            </c:ext>
          </c:extLst>
        </c:ser>
        <c:dLbls>
          <c:showLegendKey val="0"/>
          <c:showVal val="0"/>
          <c:showCatName val="0"/>
          <c:showSerName val="0"/>
          <c:showPercent val="0"/>
          <c:showBubbleSize val="0"/>
        </c:dLbls>
        <c:gapWidth val="219"/>
        <c:overlap val="-27"/>
        <c:axId val="272521968"/>
        <c:axId val="265359088"/>
        <c:extLst/>
      </c:barChart>
      <c:catAx>
        <c:axId val="27252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65359088"/>
        <c:crosses val="autoZero"/>
        <c:auto val="1"/>
        <c:lblAlgn val="ctr"/>
        <c:lblOffset val="100"/>
        <c:noMultiLvlLbl val="0"/>
      </c:catAx>
      <c:valAx>
        <c:axId val="26535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7252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234D-4EF0-8D94-2DF6E33F8D49}"/>
              </c:ext>
            </c:extLst>
          </c:dPt>
          <c:dPt>
            <c:idx val="1"/>
            <c:bubble3D val="0"/>
            <c:spPr>
              <a:solidFill>
                <a:srgbClr val="802060"/>
              </a:solidFill>
              <a:ln w="25400">
                <a:noFill/>
              </a:ln>
            </c:spPr>
            <c:extLst>
              <c:ext xmlns:c16="http://schemas.microsoft.com/office/drawing/2014/chart" uri="{C3380CC4-5D6E-409C-BE32-E72D297353CC}">
                <c16:uniqueId val="{00000003-234D-4EF0-8D94-2DF6E33F8D49}"/>
              </c:ext>
            </c:extLst>
          </c:dPt>
          <c:dPt>
            <c:idx val="2"/>
            <c:bubble3D val="0"/>
            <c:spPr>
              <a:solidFill>
                <a:srgbClr val="FFFFC0"/>
              </a:solidFill>
              <a:ln w="25400">
                <a:noFill/>
              </a:ln>
            </c:spPr>
            <c:extLst>
              <c:ext xmlns:c16="http://schemas.microsoft.com/office/drawing/2014/chart" uri="{C3380CC4-5D6E-409C-BE32-E72D297353CC}">
                <c16:uniqueId val="{00000005-234D-4EF0-8D94-2DF6E33F8D49}"/>
              </c:ext>
            </c:extLst>
          </c:dPt>
          <c:dPt>
            <c:idx val="3"/>
            <c:bubble3D val="0"/>
            <c:spPr>
              <a:solidFill>
                <a:srgbClr val="A0E0E0"/>
              </a:solidFill>
              <a:ln w="25400">
                <a:noFill/>
              </a:ln>
            </c:spPr>
            <c:extLst>
              <c:ext xmlns:c16="http://schemas.microsoft.com/office/drawing/2014/chart" uri="{C3380CC4-5D6E-409C-BE32-E72D297353CC}">
                <c16:uniqueId val="{00000007-234D-4EF0-8D94-2DF6E33F8D49}"/>
              </c:ext>
            </c:extLst>
          </c:dPt>
          <c:dPt>
            <c:idx val="4"/>
            <c:bubble3D val="0"/>
            <c:spPr>
              <a:solidFill>
                <a:srgbClr val="600080"/>
              </a:solidFill>
              <a:ln w="25400">
                <a:noFill/>
              </a:ln>
            </c:spPr>
            <c:extLst>
              <c:ext xmlns:c16="http://schemas.microsoft.com/office/drawing/2014/chart" uri="{C3380CC4-5D6E-409C-BE32-E72D297353CC}">
                <c16:uniqueId val="{00000009-234D-4EF0-8D94-2DF6E33F8D49}"/>
              </c:ext>
            </c:extLst>
          </c:dPt>
          <c:dPt>
            <c:idx val="5"/>
            <c:bubble3D val="0"/>
            <c:spPr>
              <a:solidFill>
                <a:srgbClr val="FF8080"/>
              </a:solidFill>
              <a:ln w="25400">
                <a:noFill/>
              </a:ln>
            </c:spPr>
            <c:extLst>
              <c:ext xmlns:c16="http://schemas.microsoft.com/office/drawing/2014/chart" uri="{C3380CC4-5D6E-409C-BE32-E72D297353CC}">
                <c16:uniqueId val="{0000000B-234D-4EF0-8D94-2DF6E33F8D49}"/>
              </c:ext>
            </c:extLst>
          </c:dPt>
          <c:dPt>
            <c:idx val="6"/>
            <c:bubble3D val="0"/>
            <c:spPr>
              <a:solidFill>
                <a:srgbClr val="0080C0"/>
              </a:solidFill>
              <a:ln w="25400">
                <a:noFill/>
              </a:ln>
            </c:spPr>
            <c:extLst>
              <c:ext xmlns:c16="http://schemas.microsoft.com/office/drawing/2014/chart" uri="{C3380CC4-5D6E-409C-BE32-E72D297353CC}">
                <c16:uniqueId val="{0000000D-234D-4EF0-8D94-2DF6E33F8D49}"/>
              </c:ext>
            </c:extLst>
          </c:dPt>
          <c:dPt>
            <c:idx val="7"/>
            <c:bubble3D val="0"/>
            <c:spPr>
              <a:solidFill>
                <a:srgbClr val="C0C0FF"/>
              </a:solidFill>
              <a:ln w="25400">
                <a:noFill/>
              </a:ln>
            </c:spPr>
            <c:extLst>
              <c:ext xmlns:c16="http://schemas.microsoft.com/office/drawing/2014/chart" uri="{C3380CC4-5D6E-409C-BE32-E72D297353CC}">
                <c16:uniqueId val="{0000000F-234D-4EF0-8D94-2DF6E33F8D49}"/>
              </c:ext>
            </c:extLst>
          </c:dPt>
          <c:dPt>
            <c:idx val="8"/>
            <c:bubble3D val="0"/>
            <c:spPr>
              <a:solidFill>
                <a:srgbClr val="000080"/>
              </a:solidFill>
              <a:ln w="25400">
                <a:noFill/>
              </a:ln>
            </c:spPr>
            <c:extLst>
              <c:ext xmlns:c16="http://schemas.microsoft.com/office/drawing/2014/chart" uri="{C3380CC4-5D6E-409C-BE32-E72D297353CC}">
                <c16:uniqueId val="{00000011-234D-4EF0-8D94-2DF6E33F8D49}"/>
              </c:ext>
            </c:extLst>
          </c:dPt>
          <c:dPt>
            <c:idx val="9"/>
            <c:bubble3D val="0"/>
            <c:spPr>
              <a:solidFill>
                <a:srgbClr val="FF00FF"/>
              </a:solidFill>
              <a:ln w="25400">
                <a:noFill/>
              </a:ln>
            </c:spPr>
            <c:extLst>
              <c:ext xmlns:c16="http://schemas.microsoft.com/office/drawing/2014/chart" uri="{C3380CC4-5D6E-409C-BE32-E72D297353CC}">
                <c16:uniqueId val="{00000013-234D-4EF0-8D94-2DF6E33F8D49}"/>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4D-4EF0-8D94-2DF6E33F8D49}"/>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4D-4EF0-8D94-2DF6E33F8D49}"/>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4D-4EF0-8D94-2DF6E33F8D49}"/>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34D-4EF0-8D94-2DF6E33F8D49}"/>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34D-4EF0-8D94-2DF6E33F8D49}"/>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34D-4EF0-8D94-2DF6E33F8D49}"/>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34D-4EF0-8D94-2DF6E33F8D49}"/>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34D-4EF0-8D94-2DF6E33F8D49}"/>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34D-4EF0-8D94-2DF6E33F8D49}"/>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34D-4EF0-8D94-2DF6E33F8D49}"/>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234D-4EF0-8D94-2DF6E33F8D4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688" r="0.75000000000000688"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hPercent val="100"/>
      <c:rotY val="67"/>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plosion val="7"/>
          <c:dPt>
            <c:idx val="0"/>
            <c:bubble3D val="0"/>
            <c:spPr>
              <a:solidFill>
                <a:schemeClr val="accent1"/>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9C5-4B9D-8061-3CE1653D3803}"/>
              </c:ext>
            </c:extLst>
          </c:dPt>
          <c:dPt>
            <c:idx val="1"/>
            <c:bubble3D val="0"/>
            <c:spPr>
              <a:solidFill>
                <a:schemeClr val="accent2"/>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9C5-4B9D-8061-3CE1653D3803}"/>
              </c:ext>
            </c:extLst>
          </c:dPt>
          <c:dPt>
            <c:idx val="2"/>
            <c:bubble3D val="0"/>
            <c:spPr>
              <a:solidFill>
                <a:schemeClr val="accent3"/>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9C5-4B9D-8061-3CE1653D3803}"/>
              </c:ext>
            </c:extLst>
          </c:dPt>
          <c:dPt>
            <c:idx val="3"/>
            <c:bubble3D val="0"/>
            <c:spPr>
              <a:solidFill>
                <a:schemeClr val="accent4"/>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9C5-4B9D-8061-3CE1653D3803}"/>
              </c:ext>
            </c:extLst>
          </c:dPt>
          <c:dPt>
            <c:idx val="4"/>
            <c:bubble3D val="0"/>
            <c:spPr>
              <a:solidFill>
                <a:schemeClr val="accent5"/>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9C5-4B9D-8061-3CE1653D3803}"/>
              </c:ext>
            </c:extLst>
          </c:dPt>
          <c:dPt>
            <c:idx val="5"/>
            <c:bubble3D val="0"/>
            <c:spPr>
              <a:solidFill>
                <a:schemeClr val="accent6"/>
              </a:solidFill>
              <a:ln>
                <a:noFill/>
              </a:ln>
              <a:effectLst>
                <a:outerShdw blurRad="88900" sx="102000" sy="102000" algn="ctr" rotWithShape="0">
                  <a:schemeClr val="bg1">
                    <a:alpha val="10000"/>
                  </a:scheme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9C5-4B9D-8061-3CE1653D3803}"/>
              </c:ext>
            </c:extLst>
          </c:dPt>
          <c:dLbls>
            <c:dLbl>
              <c:idx val="0"/>
              <c:layout>
                <c:manualLayout>
                  <c:x val="-0.2245158506167981"/>
                  <c:y val="5.2466197531900724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C5-4B9D-8061-3CE1653D3803}"/>
                </c:ext>
              </c:extLst>
            </c:dLbl>
            <c:dLbl>
              <c:idx val="1"/>
              <c:layout>
                <c:manualLayout>
                  <c:x val="-7.518403977244327E-2"/>
                  <c:y val="-3.8745456589350621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C5-4B9D-8061-3CE1653D3803}"/>
                </c:ext>
              </c:extLst>
            </c:dLbl>
            <c:dLbl>
              <c:idx val="2"/>
              <c:layout>
                <c:manualLayout>
                  <c:x val="-0.11603939088238424"/>
                  <c:y val="-1.4329017733001144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C5-4B9D-8061-3CE1653D3803}"/>
                </c:ext>
              </c:extLst>
            </c:dLbl>
            <c:dLbl>
              <c:idx val="3"/>
              <c:layout>
                <c:manualLayout>
                  <c:x val="0.12188336204426528"/>
                  <c:y val="-4.4357155112835486E-2"/>
                </c:manualLayout>
              </c:layout>
              <c:tx>
                <c:rich>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fld id="{7FDFC4FD-349D-4958-81A7-47B94E7BA160}" type="CATEGORYNAME">
                      <a:rPr lang="en-US">
                        <a:solidFill>
                          <a:sysClr val="windowText" lastClr="000000"/>
                        </a:solidFill>
                      </a:rPr>
                      <a:pPr>
                        <a:defRPr sz="800">
                          <a:solidFill>
                            <a:sysClr val="windowText" lastClr="000000"/>
                          </a:solidFill>
                        </a:defRPr>
                      </a:pPr>
                      <a:t>[NOMBRE DE CATEGORÍA]</a:t>
                    </a:fld>
                    <a:r>
                      <a:rPr lang="en-US" baseline="0">
                        <a:solidFill>
                          <a:sysClr val="windowText" lastClr="000000"/>
                        </a:solidFill>
                      </a:rPr>
                      <a:t>; </a:t>
                    </a:r>
                  </a:p>
                  <a:p>
                    <a:pPr>
                      <a:defRPr sz="800">
                        <a:solidFill>
                          <a:sysClr val="windowText" lastClr="000000"/>
                        </a:solidFill>
                      </a:defRPr>
                    </a:pPr>
                    <a:fld id="{4A57C5A0-49A7-4169-9B64-3DB543864357}" type="VALUE">
                      <a:rPr lang="en-US" baseline="0">
                        <a:solidFill>
                          <a:sysClr val="windowText" lastClr="000000"/>
                        </a:solidFill>
                      </a:rPr>
                      <a:pPr>
                        <a:defRPr sz="800">
                          <a:solidFill>
                            <a:sysClr val="windowText" lastClr="000000"/>
                          </a:solidFill>
                        </a:defRPr>
                      </a:pPr>
                      <a:t>[VALOR]</a:t>
                    </a:fld>
                    <a:endParaRPr lang="es-ES"/>
                  </a:p>
                </c:rich>
              </c:tx>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9C5-4B9D-8061-3CE1653D3803}"/>
                </c:ext>
              </c:extLst>
            </c:dLbl>
            <c:dLbl>
              <c:idx val="4"/>
              <c:layout>
                <c:manualLayout>
                  <c:x val="7.9734435025882081E-2"/>
                  <c:y val="-0.1109210617881309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C5-4B9D-8061-3CE1653D3803}"/>
                </c:ext>
              </c:extLst>
            </c:dLbl>
            <c:dLbl>
              <c:idx val="5"/>
              <c:layout>
                <c:manualLayout>
                  <c:x val="6.8846815834765962E-3"/>
                  <c:y val="0.1597222222222221"/>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C5-4B9D-8061-3CE1653D380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ysClr val="windowText" lastClr="000000"/>
                    </a:solidFill>
                    <a:latin typeface="+mn-lt"/>
                    <a:ea typeface="+mn-ea"/>
                    <a:cs typeface="+mn-cs"/>
                  </a:defRPr>
                </a:pPr>
                <a:endParaRPr lang="es-E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'Cuadro36_Madera Laminada'!$H$19:$H$23</c:f>
              <c:strCache>
                <c:ptCount val="5"/>
                <c:pt idx="0">
                  <c:v>Ucayali</c:v>
                </c:pt>
                <c:pt idx="1">
                  <c:v>Huánuco</c:v>
                </c:pt>
                <c:pt idx="2">
                  <c:v>Junín</c:v>
                </c:pt>
                <c:pt idx="3">
                  <c:v>Loreto</c:v>
                </c:pt>
                <c:pt idx="4">
                  <c:v>San Martín</c:v>
                </c:pt>
              </c:strCache>
            </c:strRef>
          </c:cat>
          <c:val>
            <c:numRef>
              <c:f>'Cuadro36_Madera Laminada'!$I$19:$I$23</c:f>
              <c:numCache>
                <c:formatCode>#,##0</c:formatCode>
                <c:ptCount val="5"/>
                <c:pt idx="0">
                  <c:v>989.43999999999994</c:v>
                </c:pt>
                <c:pt idx="1">
                  <c:v>151.749</c:v>
                </c:pt>
                <c:pt idx="2">
                  <c:v>142</c:v>
                </c:pt>
                <c:pt idx="3">
                  <c:v>136.67200000000003</c:v>
                </c:pt>
                <c:pt idx="4">
                  <c:v>110</c:v>
                </c:pt>
              </c:numCache>
            </c:numRef>
          </c:val>
          <c:extLst>
            <c:ext xmlns:c16="http://schemas.microsoft.com/office/drawing/2014/chart" uri="{C3380CC4-5D6E-409C-BE32-E72D297353CC}">
              <c16:uniqueId val="{0000000C-B9C5-4B9D-8061-3CE1653D380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EA6-4A71-A334-1A52907937BF}"/>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EA6-4A71-A334-1A52907937BF}"/>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7EA6-4A71-A334-1A52907937BF}"/>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7EA6-4A71-A334-1A52907937BF}"/>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7EA6-4A71-A334-1A52907937BF}"/>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7EA6-4A71-A334-1A52907937BF}"/>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A6-4A71-A334-1A52907937BF}"/>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7EA6-4A71-A334-1A52907937BF}"/>
            </c:ext>
          </c:extLst>
        </c:ser>
        <c:dLbls>
          <c:showLegendKey val="0"/>
          <c:showVal val="0"/>
          <c:showCatName val="0"/>
          <c:showSerName val="0"/>
          <c:showPercent val="0"/>
          <c:showBubbleSize val="0"/>
        </c:dLbls>
        <c:gapWidth val="30"/>
        <c:overlap val="-30"/>
        <c:axId val="324812568"/>
        <c:axId val="325026144"/>
      </c:barChart>
      <c:catAx>
        <c:axId val="32481256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5026144"/>
        <c:crosses val="autoZero"/>
        <c:auto val="1"/>
        <c:lblAlgn val="ctr"/>
        <c:lblOffset val="100"/>
        <c:tickLblSkip val="1"/>
        <c:tickMarkSkip val="1"/>
        <c:noMultiLvlLbl val="0"/>
      </c:catAx>
      <c:valAx>
        <c:axId val="32502614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4812568"/>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11" r="0.75000000000000711"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322E-4E41-82AA-AF4EF19DA273}"/>
              </c:ext>
            </c:extLst>
          </c:dPt>
          <c:dPt>
            <c:idx val="1"/>
            <c:bubble3D val="0"/>
            <c:spPr>
              <a:solidFill>
                <a:srgbClr val="802060"/>
              </a:solidFill>
              <a:ln w="25400">
                <a:noFill/>
              </a:ln>
            </c:spPr>
            <c:extLst>
              <c:ext xmlns:c16="http://schemas.microsoft.com/office/drawing/2014/chart" uri="{C3380CC4-5D6E-409C-BE32-E72D297353CC}">
                <c16:uniqueId val="{00000003-322E-4E41-82AA-AF4EF19DA273}"/>
              </c:ext>
            </c:extLst>
          </c:dPt>
          <c:dPt>
            <c:idx val="2"/>
            <c:bubble3D val="0"/>
            <c:spPr>
              <a:solidFill>
                <a:srgbClr val="FFFFC0"/>
              </a:solidFill>
              <a:ln w="25400">
                <a:noFill/>
              </a:ln>
            </c:spPr>
            <c:extLst>
              <c:ext xmlns:c16="http://schemas.microsoft.com/office/drawing/2014/chart" uri="{C3380CC4-5D6E-409C-BE32-E72D297353CC}">
                <c16:uniqueId val="{00000005-322E-4E41-82AA-AF4EF19DA273}"/>
              </c:ext>
            </c:extLst>
          </c:dPt>
          <c:dPt>
            <c:idx val="3"/>
            <c:bubble3D val="0"/>
            <c:spPr>
              <a:solidFill>
                <a:srgbClr val="A0E0E0"/>
              </a:solidFill>
              <a:ln w="25400">
                <a:noFill/>
              </a:ln>
            </c:spPr>
            <c:extLst>
              <c:ext xmlns:c16="http://schemas.microsoft.com/office/drawing/2014/chart" uri="{C3380CC4-5D6E-409C-BE32-E72D297353CC}">
                <c16:uniqueId val="{00000007-322E-4E41-82AA-AF4EF19DA273}"/>
              </c:ext>
            </c:extLst>
          </c:dPt>
          <c:dPt>
            <c:idx val="4"/>
            <c:bubble3D val="0"/>
            <c:spPr>
              <a:solidFill>
                <a:srgbClr val="600080"/>
              </a:solidFill>
              <a:ln w="25400">
                <a:noFill/>
              </a:ln>
            </c:spPr>
            <c:extLst>
              <c:ext xmlns:c16="http://schemas.microsoft.com/office/drawing/2014/chart" uri="{C3380CC4-5D6E-409C-BE32-E72D297353CC}">
                <c16:uniqueId val="{00000009-322E-4E41-82AA-AF4EF19DA273}"/>
              </c:ext>
            </c:extLst>
          </c:dPt>
          <c:dPt>
            <c:idx val="5"/>
            <c:bubble3D val="0"/>
            <c:spPr>
              <a:solidFill>
                <a:srgbClr val="FF8080"/>
              </a:solidFill>
              <a:ln w="25400">
                <a:noFill/>
              </a:ln>
            </c:spPr>
            <c:extLst>
              <c:ext xmlns:c16="http://schemas.microsoft.com/office/drawing/2014/chart" uri="{C3380CC4-5D6E-409C-BE32-E72D297353CC}">
                <c16:uniqueId val="{0000000B-322E-4E41-82AA-AF4EF19DA273}"/>
              </c:ext>
            </c:extLst>
          </c:dPt>
          <c:dPt>
            <c:idx val="6"/>
            <c:bubble3D val="0"/>
            <c:spPr>
              <a:solidFill>
                <a:srgbClr val="0080C0"/>
              </a:solidFill>
              <a:ln w="25400">
                <a:noFill/>
              </a:ln>
            </c:spPr>
            <c:extLst>
              <c:ext xmlns:c16="http://schemas.microsoft.com/office/drawing/2014/chart" uri="{C3380CC4-5D6E-409C-BE32-E72D297353CC}">
                <c16:uniqueId val="{0000000D-322E-4E41-82AA-AF4EF19DA273}"/>
              </c:ext>
            </c:extLst>
          </c:dPt>
          <c:dPt>
            <c:idx val="7"/>
            <c:bubble3D val="0"/>
            <c:spPr>
              <a:solidFill>
                <a:srgbClr val="C0C0FF"/>
              </a:solidFill>
              <a:ln w="25400">
                <a:noFill/>
              </a:ln>
            </c:spPr>
            <c:extLst>
              <c:ext xmlns:c16="http://schemas.microsoft.com/office/drawing/2014/chart" uri="{C3380CC4-5D6E-409C-BE32-E72D297353CC}">
                <c16:uniqueId val="{0000000F-322E-4E41-82AA-AF4EF19DA273}"/>
              </c:ext>
            </c:extLst>
          </c:dPt>
          <c:dPt>
            <c:idx val="8"/>
            <c:bubble3D val="0"/>
            <c:spPr>
              <a:solidFill>
                <a:srgbClr val="000080"/>
              </a:solidFill>
              <a:ln w="25400">
                <a:noFill/>
              </a:ln>
            </c:spPr>
            <c:extLst>
              <c:ext xmlns:c16="http://schemas.microsoft.com/office/drawing/2014/chart" uri="{C3380CC4-5D6E-409C-BE32-E72D297353CC}">
                <c16:uniqueId val="{00000011-322E-4E41-82AA-AF4EF19DA273}"/>
              </c:ext>
            </c:extLst>
          </c:dPt>
          <c:dPt>
            <c:idx val="9"/>
            <c:bubble3D val="0"/>
            <c:spPr>
              <a:solidFill>
                <a:srgbClr val="FF00FF"/>
              </a:solidFill>
              <a:ln w="25400">
                <a:noFill/>
              </a:ln>
            </c:spPr>
            <c:extLst>
              <c:ext xmlns:c16="http://schemas.microsoft.com/office/drawing/2014/chart" uri="{C3380CC4-5D6E-409C-BE32-E72D297353CC}">
                <c16:uniqueId val="{00000013-322E-4E41-82AA-AF4EF19DA273}"/>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2E-4E41-82AA-AF4EF19DA273}"/>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2E-4E41-82AA-AF4EF19DA273}"/>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2E-4E41-82AA-AF4EF19DA273}"/>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22E-4E41-82AA-AF4EF19DA273}"/>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22E-4E41-82AA-AF4EF19DA273}"/>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22E-4E41-82AA-AF4EF19DA273}"/>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22E-4E41-82AA-AF4EF19DA273}"/>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22E-4E41-82AA-AF4EF19DA273}"/>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22E-4E41-82AA-AF4EF19DA273}"/>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22E-4E41-82AA-AF4EF19DA273}"/>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322E-4E41-82AA-AF4EF19DA27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11" r="0.75000000000000711"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C93-427F-A86A-9645601B3B1F}"/>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C93-427F-A86A-9645601B3B1F}"/>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6C93-427F-A86A-9645601B3B1F}"/>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6C93-427F-A86A-9645601B3B1F}"/>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6C93-427F-A86A-9645601B3B1F}"/>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6C93-427F-A86A-9645601B3B1F}"/>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3-427F-A86A-9645601B3B1F}"/>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6C93-427F-A86A-9645601B3B1F}"/>
            </c:ext>
          </c:extLst>
        </c:ser>
        <c:dLbls>
          <c:showLegendKey val="0"/>
          <c:showVal val="0"/>
          <c:showCatName val="0"/>
          <c:showSerName val="0"/>
          <c:showPercent val="0"/>
          <c:showBubbleSize val="0"/>
        </c:dLbls>
        <c:gapWidth val="30"/>
        <c:overlap val="-30"/>
        <c:axId val="325028888"/>
        <c:axId val="325029280"/>
      </c:barChart>
      <c:catAx>
        <c:axId val="32502888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5029280"/>
        <c:crosses val="autoZero"/>
        <c:auto val="1"/>
        <c:lblAlgn val="ctr"/>
        <c:lblOffset val="100"/>
        <c:tickLblSkip val="1"/>
        <c:tickMarkSkip val="1"/>
        <c:noMultiLvlLbl val="0"/>
      </c:catAx>
      <c:valAx>
        <c:axId val="325029280"/>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5028888"/>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33" r="0.75000000000000733"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45CB-4C8F-90EB-B74D14711A8F}"/>
              </c:ext>
            </c:extLst>
          </c:dPt>
          <c:dPt>
            <c:idx val="1"/>
            <c:bubble3D val="0"/>
            <c:spPr>
              <a:solidFill>
                <a:srgbClr val="802060"/>
              </a:solidFill>
              <a:ln w="25400">
                <a:noFill/>
              </a:ln>
            </c:spPr>
            <c:extLst>
              <c:ext xmlns:c16="http://schemas.microsoft.com/office/drawing/2014/chart" uri="{C3380CC4-5D6E-409C-BE32-E72D297353CC}">
                <c16:uniqueId val="{00000003-45CB-4C8F-90EB-B74D14711A8F}"/>
              </c:ext>
            </c:extLst>
          </c:dPt>
          <c:dPt>
            <c:idx val="2"/>
            <c:bubble3D val="0"/>
            <c:spPr>
              <a:solidFill>
                <a:srgbClr val="FFFFC0"/>
              </a:solidFill>
              <a:ln w="25400">
                <a:noFill/>
              </a:ln>
            </c:spPr>
            <c:extLst>
              <c:ext xmlns:c16="http://schemas.microsoft.com/office/drawing/2014/chart" uri="{C3380CC4-5D6E-409C-BE32-E72D297353CC}">
                <c16:uniqueId val="{00000005-45CB-4C8F-90EB-B74D14711A8F}"/>
              </c:ext>
            </c:extLst>
          </c:dPt>
          <c:dPt>
            <c:idx val="3"/>
            <c:bubble3D val="0"/>
            <c:spPr>
              <a:solidFill>
                <a:srgbClr val="A0E0E0"/>
              </a:solidFill>
              <a:ln w="25400">
                <a:noFill/>
              </a:ln>
            </c:spPr>
            <c:extLst>
              <c:ext xmlns:c16="http://schemas.microsoft.com/office/drawing/2014/chart" uri="{C3380CC4-5D6E-409C-BE32-E72D297353CC}">
                <c16:uniqueId val="{00000007-45CB-4C8F-90EB-B74D14711A8F}"/>
              </c:ext>
            </c:extLst>
          </c:dPt>
          <c:dPt>
            <c:idx val="4"/>
            <c:bubble3D val="0"/>
            <c:spPr>
              <a:solidFill>
                <a:srgbClr val="600080"/>
              </a:solidFill>
              <a:ln w="25400">
                <a:noFill/>
              </a:ln>
            </c:spPr>
            <c:extLst>
              <c:ext xmlns:c16="http://schemas.microsoft.com/office/drawing/2014/chart" uri="{C3380CC4-5D6E-409C-BE32-E72D297353CC}">
                <c16:uniqueId val="{00000009-45CB-4C8F-90EB-B74D14711A8F}"/>
              </c:ext>
            </c:extLst>
          </c:dPt>
          <c:dPt>
            <c:idx val="5"/>
            <c:bubble3D val="0"/>
            <c:spPr>
              <a:solidFill>
                <a:srgbClr val="FF8080"/>
              </a:solidFill>
              <a:ln w="25400">
                <a:noFill/>
              </a:ln>
            </c:spPr>
            <c:extLst>
              <c:ext xmlns:c16="http://schemas.microsoft.com/office/drawing/2014/chart" uri="{C3380CC4-5D6E-409C-BE32-E72D297353CC}">
                <c16:uniqueId val="{0000000B-45CB-4C8F-90EB-B74D14711A8F}"/>
              </c:ext>
            </c:extLst>
          </c:dPt>
          <c:dPt>
            <c:idx val="6"/>
            <c:bubble3D val="0"/>
            <c:spPr>
              <a:solidFill>
                <a:srgbClr val="0080C0"/>
              </a:solidFill>
              <a:ln w="25400">
                <a:noFill/>
              </a:ln>
            </c:spPr>
            <c:extLst>
              <c:ext xmlns:c16="http://schemas.microsoft.com/office/drawing/2014/chart" uri="{C3380CC4-5D6E-409C-BE32-E72D297353CC}">
                <c16:uniqueId val="{0000000D-45CB-4C8F-90EB-B74D14711A8F}"/>
              </c:ext>
            </c:extLst>
          </c:dPt>
          <c:dPt>
            <c:idx val="7"/>
            <c:bubble3D val="0"/>
            <c:spPr>
              <a:solidFill>
                <a:srgbClr val="C0C0FF"/>
              </a:solidFill>
              <a:ln w="25400">
                <a:noFill/>
              </a:ln>
            </c:spPr>
            <c:extLst>
              <c:ext xmlns:c16="http://schemas.microsoft.com/office/drawing/2014/chart" uri="{C3380CC4-5D6E-409C-BE32-E72D297353CC}">
                <c16:uniqueId val="{0000000F-45CB-4C8F-90EB-B74D14711A8F}"/>
              </c:ext>
            </c:extLst>
          </c:dPt>
          <c:dPt>
            <c:idx val="8"/>
            <c:bubble3D val="0"/>
            <c:spPr>
              <a:solidFill>
                <a:srgbClr val="000080"/>
              </a:solidFill>
              <a:ln w="25400">
                <a:noFill/>
              </a:ln>
            </c:spPr>
            <c:extLst>
              <c:ext xmlns:c16="http://schemas.microsoft.com/office/drawing/2014/chart" uri="{C3380CC4-5D6E-409C-BE32-E72D297353CC}">
                <c16:uniqueId val="{00000011-45CB-4C8F-90EB-B74D14711A8F}"/>
              </c:ext>
            </c:extLst>
          </c:dPt>
          <c:dPt>
            <c:idx val="9"/>
            <c:bubble3D val="0"/>
            <c:spPr>
              <a:solidFill>
                <a:srgbClr val="FF00FF"/>
              </a:solidFill>
              <a:ln w="25400">
                <a:noFill/>
              </a:ln>
            </c:spPr>
            <c:extLst>
              <c:ext xmlns:c16="http://schemas.microsoft.com/office/drawing/2014/chart" uri="{C3380CC4-5D6E-409C-BE32-E72D297353CC}">
                <c16:uniqueId val="{00000013-45CB-4C8F-90EB-B74D14711A8F}"/>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CB-4C8F-90EB-B74D14711A8F}"/>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CB-4C8F-90EB-B74D14711A8F}"/>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5CB-4C8F-90EB-B74D14711A8F}"/>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CB-4C8F-90EB-B74D14711A8F}"/>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5CB-4C8F-90EB-B74D14711A8F}"/>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5CB-4C8F-90EB-B74D14711A8F}"/>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5CB-4C8F-90EB-B74D14711A8F}"/>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5CB-4C8F-90EB-B74D14711A8F}"/>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5CB-4C8F-90EB-B74D14711A8F}"/>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5CB-4C8F-90EB-B74D14711A8F}"/>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45CB-4C8F-90EB-B74D14711A8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33" r="0.75000000000000733"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EEA1-46B8-B2FF-A54A10DD356B}"/>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EEA1-46B8-B2FF-A54A10DD356B}"/>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EEA1-46B8-B2FF-A54A10DD356B}"/>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EEA1-46B8-B2FF-A54A10DD356B}"/>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EEA1-46B8-B2FF-A54A10DD356B}"/>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EEA1-46B8-B2FF-A54A10DD356B}"/>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A1-46B8-B2FF-A54A10DD356B}"/>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EEA1-46B8-B2FF-A54A10DD356B}"/>
            </c:ext>
          </c:extLst>
        </c:ser>
        <c:dLbls>
          <c:showLegendKey val="0"/>
          <c:showVal val="0"/>
          <c:showCatName val="0"/>
          <c:showSerName val="0"/>
          <c:showPercent val="0"/>
          <c:showBubbleSize val="0"/>
        </c:dLbls>
        <c:gapWidth val="30"/>
        <c:overlap val="-30"/>
        <c:axId val="325030848"/>
        <c:axId val="325031240"/>
      </c:barChart>
      <c:catAx>
        <c:axId val="32503084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5031240"/>
        <c:crosses val="autoZero"/>
        <c:auto val="1"/>
        <c:lblAlgn val="ctr"/>
        <c:lblOffset val="100"/>
        <c:tickLblSkip val="1"/>
        <c:tickMarkSkip val="1"/>
        <c:noMultiLvlLbl val="0"/>
      </c:catAx>
      <c:valAx>
        <c:axId val="325031240"/>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5030848"/>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55" r="0.75000000000000755" t="1" header="0" footer="0"/>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7F24-4414-9A58-9C6A02BC0161}"/>
              </c:ext>
            </c:extLst>
          </c:dPt>
          <c:dPt>
            <c:idx val="1"/>
            <c:bubble3D val="0"/>
            <c:spPr>
              <a:solidFill>
                <a:srgbClr val="802060"/>
              </a:solidFill>
              <a:ln w="25400">
                <a:noFill/>
              </a:ln>
            </c:spPr>
            <c:extLst>
              <c:ext xmlns:c16="http://schemas.microsoft.com/office/drawing/2014/chart" uri="{C3380CC4-5D6E-409C-BE32-E72D297353CC}">
                <c16:uniqueId val="{00000003-7F24-4414-9A58-9C6A02BC0161}"/>
              </c:ext>
            </c:extLst>
          </c:dPt>
          <c:dPt>
            <c:idx val="2"/>
            <c:bubble3D val="0"/>
            <c:spPr>
              <a:solidFill>
                <a:srgbClr val="FFFFC0"/>
              </a:solidFill>
              <a:ln w="25400">
                <a:noFill/>
              </a:ln>
            </c:spPr>
            <c:extLst>
              <c:ext xmlns:c16="http://schemas.microsoft.com/office/drawing/2014/chart" uri="{C3380CC4-5D6E-409C-BE32-E72D297353CC}">
                <c16:uniqueId val="{00000005-7F24-4414-9A58-9C6A02BC0161}"/>
              </c:ext>
            </c:extLst>
          </c:dPt>
          <c:dPt>
            <c:idx val="3"/>
            <c:bubble3D val="0"/>
            <c:spPr>
              <a:solidFill>
                <a:srgbClr val="A0E0E0"/>
              </a:solidFill>
              <a:ln w="25400">
                <a:noFill/>
              </a:ln>
            </c:spPr>
            <c:extLst>
              <c:ext xmlns:c16="http://schemas.microsoft.com/office/drawing/2014/chart" uri="{C3380CC4-5D6E-409C-BE32-E72D297353CC}">
                <c16:uniqueId val="{00000007-7F24-4414-9A58-9C6A02BC0161}"/>
              </c:ext>
            </c:extLst>
          </c:dPt>
          <c:dPt>
            <c:idx val="4"/>
            <c:bubble3D val="0"/>
            <c:spPr>
              <a:solidFill>
                <a:srgbClr val="600080"/>
              </a:solidFill>
              <a:ln w="25400">
                <a:noFill/>
              </a:ln>
            </c:spPr>
            <c:extLst>
              <c:ext xmlns:c16="http://schemas.microsoft.com/office/drawing/2014/chart" uri="{C3380CC4-5D6E-409C-BE32-E72D297353CC}">
                <c16:uniqueId val="{00000009-7F24-4414-9A58-9C6A02BC0161}"/>
              </c:ext>
            </c:extLst>
          </c:dPt>
          <c:dPt>
            <c:idx val="5"/>
            <c:bubble3D val="0"/>
            <c:spPr>
              <a:solidFill>
                <a:srgbClr val="FF8080"/>
              </a:solidFill>
              <a:ln w="25400">
                <a:noFill/>
              </a:ln>
            </c:spPr>
            <c:extLst>
              <c:ext xmlns:c16="http://schemas.microsoft.com/office/drawing/2014/chart" uri="{C3380CC4-5D6E-409C-BE32-E72D297353CC}">
                <c16:uniqueId val="{0000000B-7F24-4414-9A58-9C6A02BC0161}"/>
              </c:ext>
            </c:extLst>
          </c:dPt>
          <c:dPt>
            <c:idx val="6"/>
            <c:bubble3D val="0"/>
            <c:spPr>
              <a:solidFill>
                <a:srgbClr val="0080C0"/>
              </a:solidFill>
              <a:ln w="25400">
                <a:noFill/>
              </a:ln>
            </c:spPr>
            <c:extLst>
              <c:ext xmlns:c16="http://schemas.microsoft.com/office/drawing/2014/chart" uri="{C3380CC4-5D6E-409C-BE32-E72D297353CC}">
                <c16:uniqueId val="{0000000D-7F24-4414-9A58-9C6A02BC0161}"/>
              </c:ext>
            </c:extLst>
          </c:dPt>
          <c:dPt>
            <c:idx val="7"/>
            <c:bubble3D val="0"/>
            <c:spPr>
              <a:solidFill>
                <a:srgbClr val="C0C0FF"/>
              </a:solidFill>
              <a:ln w="25400">
                <a:noFill/>
              </a:ln>
            </c:spPr>
            <c:extLst>
              <c:ext xmlns:c16="http://schemas.microsoft.com/office/drawing/2014/chart" uri="{C3380CC4-5D6E-409C-BE32-E72D297353CC}">
                <c16:uniqueId val="{0000000F-7F24-4414-9A58-9C6A02BC0161}"/>
              </c:ext>
            </c:extLst>
          </c:dPt>
          <c:dPt>
            <c:idx val="8"/>
            <c:bubble3D val="0"/>
            <c:spPr>
              <a:solidFill>
                <a:srgbClr val="000080"/>
              </a:solidFill>
              <a:ln w="25400">
                <a:noFill/>
              </a:ln>
            </c:spPr>
            <c:extLst>
              <c:ext xmlns:c16="http://schemas.microsoft.com/office/drawing/2014/chart" uri="{C3380CC4-5D6E-409C-BE32-E72D297353CC}">
                <c16:uniqueId val="{00000011-7F24-4414-9A58-9C6A02BC0161}"/>
              </c:ext>
            </c:extLst>
          </c:dPt>
          <c:dPt>
            <c:idx val="9"/>
            <c:bubble3D val="0"/>
            <c:spPr>
              <a:solidFill>
                <a:srgbClr val="FF00FF"/>
              </a:solidFill>
              <a:ln w="25400">
                <a:noFill/>
              </a:ln>
            </c:spPr>
            <c:extLst>
              <c:ext xmlns:c16="http://schemas.microsoft.com/office/drawing/2014/chart" uri="{C3380CC4-5D6E-409C-BE32-E72D297353CC}">
                <c16:uniqueId val="{00000013-7F24-4414-9A58-9C6A02BC0161}"/>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24-4414-9A58-9C6A02BC0161}"/>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24-4414-9A58-9C6A02BC0161}"/>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F24-4414-9A58-9C6A02BC0161}"/>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24-4414-9A58-9C6A02BC0161}"/>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24-4414-9A58-9C6A02BC0161}"/>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24-4414-9A58-9C6A02BC0161}"/>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24-4414-9A58-9C6A02BC0161}"/>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F24-4414-9A58-9C6A02BC0161}"/>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F24-4414-9A58-9C6A02BC0161}"/>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F24-4414-9A58-9C6A02BC0161}"/>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319.49099999999402</c:v>
              </c:pt>
              <c:pt idx="7">
                <c:v>105.754</c:v>
              </c:pt>
              <c:pt idx="8">
                <c:v>101.66999999999901</c:v>
              </c:pt>
              <c:pt idx="9">
                <c:v>286.0607</c:v>
              </c:pt>
            </c:numLit>
          </c:val>
          <c:extLst>
            <c:ext xmlns:c16="http://schemas.microsoft.com/office/drawing/2014/chart" uri="{C3380CC4-5D6E-409C-BE32-E72D297353CC}">
              <c16:uniqueId val="{00000014-7F24-4414-9A58-9C6A02BC016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55" r="0.75000000000000755"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E0C-4204-B3EE-7EECFEE1DF33}"/>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E0C-4204-B3EE-7EECFEE1DF33}"/>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0E0C-4204-B3EE-7EECFEE1DF33}"/>
              </c:ext>
            </c:extLst>
          </c:dPt>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0E0C-4204-B3EE-7EECFEE1DF33}"/>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0E0C-4204-B3EE-7EECFEE1DF33}"/>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0E0C-4204-B3EE-7EECFEE1DF33}"/>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C-4204-B3EE-7EECFEE1DF33}"/>
                </c:ext>
              </c:extLst>
            </c:dLbl>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0E0C-4204-B3EE-7EECFEE1DF33}"/>
            </c:ext>
          </c:extLst>
        </c:ser>
        <c:dLbls>
          <c:showLegendKey val="0"/>
          <c:showVal val="0"/>
          <c:showCatName val="0"/>
          <c:showSerName val="0"/>
          <c:showPercent val="0"/>
          <c:showBubbleSize val="0"/>
        </c:dLbls>
        <c:gapWidth val="30"/>
        <c:overlap val="-30"/>
        <c:axId val="326950256"/>
        <c:axId val="326950648"/>
      </c:barChart>
      <c:catAx>
        <c:axId val="32695025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s-ES"/>
          </a:p>
        </c:txPr>
        <c:crossAx val="326950648"/>
        <c:crosses val="autoZero"/>
        <c:auto val="1"/>
        <c:lblAlgn val="ctr"/>
        <c:lblOffset val="100"/>
        <c:tickLblSkip val="1"/>
        <c:tickMarkSkip val="1"/>
        <c:noMultiLvlLbl val="0"/>
      </c:catAx>
      <c:valAx>
        <c:axId val="32695064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326950256"/>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77" r="0.75000000000000777" t="1" header="0" footer="0"/>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2477-41DD-A5B8-260305F3EE26}"/>
              </c:ext>
            </c:extLst>
          </c:dPt>
          <c:dPt>
            <c:idx val="1"/>
            <c:bubble3D val="0"/>
            <c:spPr>
              <a:solidFill>
                <a:srgbClr val="802060"/>
              </a:solidFill>
              <a:ln w="25400">
                <a:noFill/>
              </a:ln>
            </c:spPr>
            <c:extLst>
              <c:ext xmlns:c16="http://schemas.microsoft.com/office/drawing/2014/chart" uri="{C3380CC4-5D6E-409C-BE32-E72D297353CC}">
                <c16:uniqueId val="{00000003-2477-41DD-A5B8-260305F3EE26}"/>
              </c:ext>
            </c:extLst>
          </c:dPt>
          <c:dPt>
            <c:idx val="2"/>
            <c:bubble3D val="0"/>
            <c:spPr>
              <a:solidFill>
                <a:srgbClr val="FFFFC0"/>
              </a:solidFill>
              <a:ln w="25400">
                <a:noFill/>
              </a:ln>
            </c:spPr>
            <c:extLst>
              <c:ext xmlns:c16="http://schemas.microsoft.com/office/drawing/2014/chart" uri="{C3380CC4-5D6E-409C-BE32-E72D297353CC}">
                <c16:uniqueId val="{00000005-2477-41DD-A5B8-260305F3EE26}"/>
              </c:ext>
            </c:extLst>
          </c:dPt>
          <c:dPt>
            <c:idx val="3"/>
            <c:bubble3D val="0"/>
            <c:spPr>
              <a:solidFill>
                <a:srgbClr val="A0E0E0"/>
              </a:solidFill>
              <a:ln w="25400">
                <a:noFill/>
              </a:ln>
            </c:spPr>
            <c:extLst>
              <c:ext xmlns:c16="http://schemas.microsoft.com/office/drawing/2014/chart" uri="{C3380CC4-5D6E-409C-BE32-E72D297353CC}">
                <c16:uniqueId val="{00000007-2477-41DD-A5B8-260305F3EE26}"/>
              </c:ext>
            </c:extLst>
          </c:dPt>
          <c:dPt>
            <c:idx val="4"/>
            <c:bubble3D val="0"/>
            <c:spPr>
              <a:solidFill>
                <a:srgbClr val="600080"/>
              </a:solidFill>
              <a:ln w="25400">
                <a:noFill/>
              </a:ln>
            </c:spPr>
            <c:extLst>
              <c:ext xmlns:c16="http://schemas.microsoft.com/office/drawing/2014/chart" uri="{C3380CC4-5D6E-409C-BE32-E72D297353CC}">
                <c16:uniqueId val="{00000009-2477-41DD-A5B8-260305F3EE26}"/>
              </c:ext>
            </c:extLst>
          </c:dPt>
          <c:dPt>
            <c:idx val="5"/>
            <c:bubble3D val="0"/>
            <c:spPr>
              <a:solidFill>
                <a:srgbClr val="FF8080"/>
              </a:solidFill>
              <a:ln w="25400">
                <a:noFill/>
              </a:ln>
            </c:spPr>
            <c:extLst>
              <c:ext xmlns:c16="http://schemas.microsoft.com/office/drawing/2014/chart" uri="{C3380CC4-5D6E-409C-BE32-E72D297353CC}">
                <c16:uniqueId val="{0000000B-2477-41DD-A5B8-260305F3EE26}"/>
              </c:ext>
            </c:extLst>
          </c:dPt>
          <c:dPt>
            <c:idx val="6"/>
            <c:bubble3D val="0"/>
            <c:spPr>
              <a:solidFill>
                <a:srgbClr val="0080C0"/>
              </a:solidFill>
              <a:ln w="25400">
                <a:noFill/>
              </a:ln>
            </c:spPr>
            <c:extLst>
              <c:ext xmlns:c16="http://schemas.microsoft.com/office/drawing/2014/chart" uri="{C3380CC4-5D6E-409C-BE32-E72D297353CC}">
                <c16:uniqueId val="{0000000D-2477-41DD-A5B8-260305F3EE26}"/>
              </c:ext>
            </c:extLst>
          </c:dPt>
          <c:dPt>
            <c:idx val="7"/>
            <c:bubble3D val="0"/>
            <c:spPr>
              <a:solidFill>
                <a:srgbClr val="C0C0FF"/>
              </a:solidFill>
              <a:ln w="25400">
                <a:noFill/>
              </a:ln>
            </c:spPr>
            <c:extLst>
              <c:ext xmlns:c16="http://schemas.microsoft.com/office/drawing/2014/chart" uri="{C3380CC4-5D6E-409C-BE32-E72D297353CC}">
                <c16:uniqueId val="{0000000F-2477-41DD-A5B8-260305F3EE26}"/>
              </c:ext>
            </c:extLst>
          </c:dPt>
          <c:dPt>
            <c:idx val="8"/>
            <c:bubble3D val="0"/>
            <c:spPr>
              <a:solidFill>
                <a:srgbClr val="000080"/>
              </a:solidFill>
              <a:ln w="25400">
                <a:noFill/>
              </a:ln>
            </c:spPr>
            <c:extLst>
              <c:ext xmlns:c16="http://schemas.microsoft.com/office/drawing/2014/chart" uri="{C3380CC4-5D6E-409C-BE32-E72D297353CC}">
                <c16:uniqueId val="{00000011-2477-41DD-A5B8-260305F3EE26}"/>
              </c:ext>
            </c:extLst>
          </c:dPt>
          <c:dPt>
            <c:idx val="9"/>
            <c:bubble3D val="0"/>
            <c:spPr>
              <a:solidFill>
                <a:srgbClr val="FF00FF"/>
              </a:solidFill>
              <a:ln w="25400">
                <a:noFill/>
              </a:ln>
            </c:spPr>
            <c:extLst>
              <c:ext xmlns:c16="http://schemas.microsoft.com/office/drawing/2014/chart" uri="{C3380CC4-5D6E-409C-BE32-E72D297353CC}">
                <c16:uniqueId val="{00000013-2477-41DD-A5B8-260305F3EE26}"/>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77-41DD-A5B8-260305F3EE26}"/>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77-41DD-A5B8-260305F3EE26}"/>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77-41DD-A5B8-260305F3EE26}"/>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477-41DD-A5B8-260305F3EE26}"/>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477-41DD-A5B8-260305F3EE26}"/>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477-41DD-A5B8-260305F3EE26}"/>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477-41DD-A5B8-260305F3EE26}"/>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477-41DD-A5B8-260305F3EE26}"/>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477-41DD-A5B8-260305F3EE26}"/>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477-41DD-A5B8-260305F3EE26}"/>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987.21699999999703</c:v>
              </c:pt>
              <c:pt idx="2">
                <c:v>1639.9549999999699</c:v>
              </c:pt>
              <c:pt idx="3">
                <c:v>375.51</c:v>
              </c:pt>
              <c:pt idx="4">
                <c:v>168.34</c:v>
              </c:pt>
              <c:pt idx="5">
                <c:v>198.001</c:v>
              </c:pt>
              <c:pt idx="6">
                <c:v>319.49099999999299</c:v>
              </c:pt>
              <c:pt idx="7">
                <c:v>105.754</c:v>
              </c:pt>
              <c:pt idx="8">
                <c:v>101.66999999999901</c:v>
              </c:pt>
              <c:pt idx="9">
                <c:v>286.0607</c:v>
              </c:pt>
            </c:numLit>
          </c:val>
          <c:extLst>
            <c:ext xmlns:c16="http://schemas.microsoft.com/office/drawing/2014/chart" uri="{C3380CC4-5D6E-409C-BE32-E72D297353CC}">
              <c16:uniqueId val="{00000014-2477-41DD-A5B8-260305F3EE2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s-ES"/>
    </a:p>
  </c:txPr>
  <c:printSettings>
    <c:headerFooter alignWithMargins="0"/>
    <c:pageMargins b="1" l="0.75000000000000777" r="0.75000000000000777"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'Cuadro10 y 11_Aut Caza_Esp'!$C$4</c:f>
              <c:strCache>
                <c:ptCount val="1"/>
                <c:pt idx="0">
                  <c:v>Huancavelica</c:v>
                </c:pt>
              </c:strCache>
            </c:strRef>
          </c:tx>
          <c:spPr>
            <a:solidFill>
              <a:schemeClr val="accent1"/>
            </a:solidFill>
            <a:ln>
              <a:noFill/>
            </a:ln>
            <a:effectLst/>
          </c:spPr>
          <c:invertIfNegative val="0"/>
          <c:cat>
            <c:strRef>
              <c:f>'Cuadro10 y 11_Aut Caza_Esp'!$B$5:$B$12</c:f>
              <c:strCache>
                <c:ptCount val="8"/>
                <c:pt idx="0">
                  <c:v>Cuculí (Zenaida meloda)</c:v>
                </c:pt>
                <c:pt idx="1">
                  <c:v>Huallata (Oressochen melanopterus)</c:v>
                </c:pt>
                <c:pt idx="2">
                  <c:v>MadrugadoraMADRUGADORA (Zenaida auriculata)</c:v>
                </c:pt>
                <c:pt idx="3">
                  <c:v>Pato acanelado (Anas cyanoptera)</c:v>
                </c:pt>
                <c:pt idx="4">
                  <c:v>Pato sutro (Anas flavirostris)</c:v>
                </c:pt>
                <c:pt idx="5">
                  <c:v>Perdiz cordillerana (Nothoprocta ornata)</c:v>
                </c:pt>
                <c:pt idx="6">
                  <c:v>Perdiz serrana (Nothoprocta pentlandii)</c:v>
                </c:pt>
                <c:pt idx="7">
                  <c:v>Venado cola blanca (Odocoileus virginianus)</c:v>
                </c:pt>
              </c:strCache>
            </c:strRef>
          </c:cat>
          <c:val>
            <c:numRef>
              <c:f>'Cuadro10 y 11_Aut Caza_Esp'!$C$5:$C$12</c:f>
              <c:numCache>
                <c:formatCode>General</c:formatCode>
                <c:ptCount val="8"/>
                <c:pt idx="7">
                  <c:v>1</c:v>
                </c:pt>
              </c:numCache>
            </c:numRef>
          </c:val>
          <c:extLst>
            <c:ext xmlns:c16="http://schemas.microsoft.com/office/drawing/2014/chart" uri="{C3380CC4-5D6E-409C-BE32-E72D297353CC}">
              <c16:uniqueId val="{00000000-B1ED-4F9E-AFF8-0F2BA5AF0370}"/>
            </c:ext>
          </c:extLst>
        </c:ser>
        <c:ser>
          <c:idx val="1"/>
          <c:order val="1"/>
          <c:tx>
            <c:strRef>
              <c:f>'Cuadro10 y 11_Aut Caza_Esp'!$D$4</c:f>
              <c:strCache>
                <c:ptCount val="1"/>
                <c:pt idx="0">
                  <c:v>Junín</c:v>
                </c:pt>
              </c:strCache>
            </c:strRef>
          </c:tx>
          <c:spPr>
            <a:solidFill>
              <a:schemeClr val="accent2"/>
            </a:solidFill>
            <a:ln>
              <a:noFill/>
            </a:ln>
            <a:effectLst/>
          </c:spPr>
          <c:invertIfNegative val="0"/>
          <c:cat>
            <c:strRef>
              <c:f>'Cuadro10 y 11_Aut Caza_Esp'!$B$5:$B$12</c:f>
              <c:strCache>
                <c:ptCount val="8"/>
                <c:pt idx="0">
                  <c:v>Cuculí (Zenaida meloda)</c:v>
                </c:pt>
                <c:pt idx="1">
                  <c:v>Huallata (Oressochen melanopterus)</c:v>
                </c:pt>
                <c:pt idx="2">
                  <c:v>MadrugadoraMADRUGADORA (Zenaida auriculata)</c:v>
                </c:pt>
                <c:pt idx="3">
                  <c:v>Pato acanelado (Anas cyanoptera)</c:v>
                </c:pt>
                <c:pt idx="4">
                  <c:v>Pato sutro (Anas flavirostris)</c:v>
                </c:pt>
                <c:pt idx="5">
                  <c:v>Perdiz cordillerana (Nothoprocta ornata)</c:v>
                </c:pt>
                <c:pt idx="6">
                  <c:v>Perdiz serrana (Nothoprocta pentlandii)</c:v>
                </c:pt>
                <c:pt idx="7">
                  <c:v>Venado cola blanca (Odocoileus virginianus)</c:v>
                </c:pt>
              </c:strCache>
            </c:strRef>
          </c:cat>
          <c:val>
            <c:numRef>
              <c:f>'Cuadro10 y 11_Aut Caza_Esp'!$D$5:$D$12</c:f>
              <c:numCache>
                <c:formatCode>General</c:formatCode>
                <c:ptCount val="8"/>
                <c:pt idx="1">
                  <c:v>2</c:v>
                </c:pt>
                <c:pt idx="4">
                  <c:v>8</c:v>
                </c:pt>
                <c:pt idx="5">
                  <c:v>8</c:v>
                </c:pt>
              </c:numCache>
            </c:numRef>
          </c:val>
          <c:extLst>
            <c:ext xmlns:c16="http://schemas.microsoft.com/office/drawing/2014/chart" uri="{C3380CC4-5D6E-409C-BE32-E72D297353CC}">
              <c16:uniqueId val="{00000001-B1ED-4F9E-AFF8-0F2BA5AF0370}"/>
            </c:ext>
          </c:extLst>
        </c:ser>
        <c:ser>
          <c:idx val="2"/>
          <c:order val="2"/>
          <c:tx>
            <c:strRef>
              <c:f>'Cuadro10 y 11_Aut Caza_Esp'!$E$4</c:f>
              <c:strCache>
                <c:ptCount val="1"/>
                <c:pt idx="0">
                  <c:v>Arequipa</c:v>
                </c:pt>
              </c:strCache>
            </c:strRef>
          </c:tx>
          <c:spPr>
            <a:solidFill>
              <a:schemeClr val="accent3"/>
            </a:solidFill>
            <a:ln>
              <a:noFill/>
            </a:ln>
            <a:effectLst/>
          </c:spPr>
          <c:invertIfNegative val="0"/>
          <c:cat>
            <c:strRef>
              <c:f>'Cuadro10 y 11_Aut Caza_Esp'!$B$5:$B$12</c:f>
              <c:strCache>
                <c:ptCount val="8"/>
                <c:pt idx="0">
                  <c:v>Cuculí (Zenaida meloda)</c:v>
                </c:pt>
                <c:pt idx="1">
                  <c:v>Huallata (Oressochen melanopterus)</c:v>
                </c:pt>
                <c:pt idx="2">
                  <c:v>MadrugadoraMADRUGADORA (Zenaida auriculata)</c:v>
                </c:pt>
                <c:pt idx="3">
                  <c:v>Pato acanelado (Anas cyanoptera)</c:v>
                </c:pt>
                <c:pt idx="4">
                  <c:v>Pato sutro (Anas flavirostris)</c:v>
                </c:pt>
                <c:pt idx="5">
                  <c:v>Perdiz cordillerana (Nothoprocta ornata)</c:v>
                </c:pt>
                <c:pt idx="6">
                  <c:v>Perdiz serrana (Nothoprocta pentlandii)</c:v>
                </c:pt>
                <c:pt idx="7">
                  <c:v>Venado cola blanca (Odocoileus virginianus)</c:v>
                </c:pt>
              </c:strCache>
            </c:strRef>
          </c:cat>
          <c:val>
            <c:numRef>
              <c:f>'Cuadro10 y 11_Aut Caza_Esp'!$E$5:$E$12</c:f>
              <c:numCache>
                <c:formatCode>General</c:formatCode>
                <c:ptCount val="8"/>
                <c:pt idx="0">
                  <c:v>60</c:v>
                </c:pt>
                <c:pt idx="2">
                  <c:v>40</c:v>
                </c:pt>
                <c:pt idx="3">
                  <c:v>20</c:v>
                </c:pt>
                <c:pt idx="6">
                  <c:v>25</c:v>
                </c:pt>
              </c:numCache>
            </c:numRef>
          </c:val>
          <c:extLst>
            <c:ext xmlns:c16="http://schemas.microsoft.com/office/drawing/2014/chart" uri="{C3380CC4-5D6E-409C-BE32-E72D297353CC}">
              <c16:uniqueId val="{00000002-B1ED-4F9E-AFF8-0F2BA5AF0370}"/>
            </c:ext>
          </c:extLst>
        </c:ser>
        <c:dLbls>
          <c:showLegendKey val="0"/>
          <c:showVal val="0"/>
          <c:showCatName val="0"/>
          <c:showSerName val="0"/>
          <c:showPercent val="0"/>
          <c:showBubbleSize val="0"/>
        </c:dLbls>
        <c:gapWidth val="182"/>
        <c:axId val="407836616"/>
        <c:axId val="407834648"/>
      </c:barChart>
      <c:catAx>
        <c:axId val="4078366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ESPECIES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7834648"/>
        <c:crosses val="autoZero"/>
        <c:auto val="1"/>
        <c:lblAlgn val="ctr"/>
        <c:lblOffset val="100"/>
        <c:noMultiLvlLbl val="0"/>
      </c:catAx>
      <c:valAx>
        <c:axId val="407834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 ESPECIMENES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783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059823163815574E-2"/>
          <c:y val="4.7863239273483765E-2"/>
          <c:w val="0.9578803536723689"/>
          <c:h val="0.92980058239889052"/>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05B-4E84-841B-E639CDA8BC0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05B-4E84-841B-E639CDA8BC0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05B-4E84-841B-E639CDA8BC0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05B-4E84-841B-E639CDA8BC00}"/>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05B-4E84-841B-E639CDA8BC00}"/>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05B-4E84-841B-E639CDA8BC00}"/>
              </c:ext>
            </c:extLst>
          </c:dPt>
          <c:dLbls>
            <c:dLbl>
              <c:idx val="0"/>
              <c:layout>
                <c:manualLayout>
                  <c:x val="-7.2675082957914791E-2"/>
                  <c:y val="5.3284222216080535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05B-4E84-841B-E639CDA8BC00}"/>
                </c:ext>
              </c:extLst>
            </c:dLbl>
            <c:dLbl>
              <c:idx val="1"/>
              <c:layout>
                <c:manualLayout>
                  <c:x val="-0.14812864552021238"/>
                  <c:y val="0.1043755291965759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05B-4E84-841B-E639CDA8BC00}"/>
                </c:ext>
              </c:extLst>
            </c:dLbl>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in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5B-4E84-841B-E639CDA8BC00}"/>
                </c:ext>
              </c:extLst>
            </c:dLbl>
            <c:dLbl>
              <c:idx val="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in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5B-4E84-841B-E639CDA8BC00}"/>
                </c:ext>
              </c:extLst>
            </c:dLbl>
            <c:dLbl>
              <c:idx val="4"/>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in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5B-4E84-841B-E639CDA8BC00}"/>
                </c:ext>
              </c:extLst>
            </c:dLbl>
            <c:dLbl>
              <c:idx val="5"/>
              <c:layout>
                <c:manualLayout>
                  <c:x val="4.3383084967115321E-2"/>
                  <c:y val="4.8559203435098203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05B-4E84-841B-E639CDA8BC0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ysClr val="windowText" lastClr="000000"/>
                    </a:solidFill>
                    <a:latin typeface="+mn-lt"/>
                    <a:ea typeface="+mn-ea"/>
                    <a:cs typeface="+mn-cs"/>
                  </a:defRPr>
                </a:pPr>
                <a:endParaRPr lang="es-E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Cuadro42_Vicuñas_DEMA!$I$5:$I$10</c:f>
              <c:strCache>
                <c:ptCount val="6"/>
                <c:pt idx="0">
                  <c:v>Apurimac</c:v>
                </c:pt>
                <c:pt idx="1">
                  <c:v>Ayacucho</c:v>
                </c:pt>
                <c:pt idx="2">
                  <c:v>Cusco</c:v>
                </c:pt>
                <c:pt idx="3">
                  <c:v>Huancavelica</c:v>
                </c:pt>
                <c:pt idx="4">
                  <c:v>Puno</c:v>
                </c:pt>
                <c:pt idx="5">
                  <c:v>Tacna</c:v>
                </c:pt>
              </c:strCache>
            </c:strRef>
          </c:cat>
          <c:val>
            <c:numRef>
              <c:f>Cuadro42_Vicuñas_DEMA!$J$5:$J$10</c:f>
              <c:numCache>
                <c:formatCode>General</c:formatCode>
                <c:ptCount val="6"/>
                <c:pt idx="0">
                  <c:v>2</c:v>
                </c:pt>
                <c:pt idx="1">
                  <c:v>2</c:v>
                </c:pt>
                <c:pt idx="2">
                  <c:v>2</c:v>
                </c:pt>
                <c:pt idx="3">
                  <c:v>4</c:v>
                </c:pt>
                <c:pt idx="4">
                  <c:v>15</c:v>
                </c:pt>
                <c:pt idx="5">
                  <c:v>1</c:v>
                </c:pt>
              </c:numCache>
            </c:numRef>
          </c:val>
          <c:extLst>
            <c:ext xmlns:c16="http://schemas.microsoft.com/office/drawing/2014/chart" uri="{C3380CC4-5D6E-409C-BE32-E72D297353CC}">
              <c16:uniqueId val="{0000000C-605B-4E84-841B-E639CDA8BC0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'Cuadro47_Peso vellón'!$H$4</c:f>
              <c:strCache>
                <c:ptCount val="1"/>
                <c:pt idx="0">
                  <c:v>Gramos</c:v>
                </c:pt>
              </c:strCache>
            </c:strRef>
          </c:tx>
          <c:spPr>
            <a:ln w="28575" cap="rnd">
              <a:solidFill>
                <a:schemeClr val="tx1">
                  <a:lumMod val="65000"/>
                  <a:lumOff val="35000"/>
                </a:schemeClr>
              </a:solidFill>
              <a:round/>
            </a:ln>
            <a:effectLst/>
          </c:spPr>
          <c:marker>
            <c:symbol val="circle"/>
            <c:size val="6"/>
            <c:spPr>
              <a:solidFill>
                <a:schemeClr val="tx1"/>
              </a:solidFill>
              <a:ln w="9525">
                <a:solidFill>
                  <a:schemeClr val="tx1"/>
                </a:solidFill>
              </a:ln>
              <a:effectLst/>
            </c:spPr>
          </c:marker>
          <c:dLbls>
            <c:dLbl>
              <c:idx val="3"/>
              <c:layout>
                <c:manualLayout>
                  <c:x val="-3.6042492911033772E-2"/>
                  <c:y val="-7.4549871516621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D3-4948-AE96-2C3BF9CB4A6F}"/>
                </c:ext>
              </c:extLst>
            </c:dLbl>
            <c:dLbl>
              <c:idx val="6"/>
              <c:layout>
                <c:manualLayout>
                  <c:x val="-5.5258793750545517E-3"/>
                  <c:y val="-2.0550736610216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D3-4948-AE96-2C3BF9CB4A6F}"/>
                </c:ext>
              </c:extLst>
            </c:dLbl>
            <c:dLbl>
              <c:idx val="8"/>
              <c:layout>
                <c:manualLayout>
                  <c:x val="-1.1101509993890299E-2"/>
                  <c:y val="-8.97769516728624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D3-4948-AE96-2C3BF9CB4A6F}"/>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'Cuadro47_Peso vellón'!$G$5:$G$15</c:f>
              <c:numCache>
                <c:formatCode>@</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'Cuadro47_Peso vellón'!$H$5:$H$15</c:f>
              <c:numCache>
                <c:formatCode>0</c:formatCode>
                <c:ptCount val="11"/>
                <c:pt idx="0" formatCode="General">
                  <c:v>172</c:v>
                </c:pt>
                <c:pt idx="1">
                  <c:v>176</c:v>
                </c:pt>
                <c:pt idx="2">
                  <c:v>177</c:v>
                </c:pt>
                <c:pt idx="3">
                  <c:v>171</c:v>
                </c:pt>
                <c:pt idx="4">
                  <c:v>170</c:v>
                </c:pt>
                <c:pt idx="5">
                  <c:v>173</c:v>
                </c:pt>
                <c:pt idx="6">
                  <c:v>166</c:v>
                </c:pt>
                <c:pt idx="7">
                  <c:v>174</c:v>
                </c:pt>
                <c:pt idx="8">
                  <c:v>170</c:v>
                </c:pt>
                <c:pt idx="9">
                  <c:v>176</c:v>
                </c:pt>
                <c:pt idx="10">
                  <c:v>174</c:v>
                </c:pt>
              </c:numCache>
            </c:numRef>
          </c:yVal>
          <c:smooth val="0"/>
          <c:extLst>
            <c:ext xmlns:c16="http://schemas.microsoft.com/office/drawing/2014/chart" uri="{C3380CC4-5D6E-409C-BE32-E72D297353CC}">
              <c16:uniqueId val="{00000003-27D3-4948-AE96-2C3BF9CB4A6F}"/>
            </c:ext>
          </c:extLst>
        </c:ser>
        <c:dLbls>
          <c:dLblPos val="t"/>
          <c:showLegendKey val="0"/>
          <c:showVal val="1"/>
          <c:showCatName val="0"/>
          <c:showSerName val="0"/>
          <c:showPercent val="0"/>
          <c:showBubbleSize val="0"/>
        </c:dLbls>
        <c:axId val="980246111"/>
        <c:axId val="980249439"/>
      </c:scatterChart>
      <c:valAx>
        <c:axId val="9802461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 sourceLinked="1"/>
        <c:majorTickMark val="in"/>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s-ES"/>
          </a:p>
        </c:txPr>
        <c:crossAx val="980249439"/>
        <c:crosses val="autoZero"/>
        <c:crossBetween val="midCat"/>
        <c:majorUnit val="1"/>
        <c:minorUnit val="0.5"/>
      </c:valAx>
      <c:valAx>
        <c:axId val="980249439"/>
        <c:scaling>
          <c:orientation val="minMax"/>
          <c:max val="18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t>Gramos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98024611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'[7]2011 al 2020'!$A$24</c:f>
              <c:strCache>
                <c:ptCount val="1"/>
                <c:pt idx="0">
                  <c:v>REPORTE DE CAZA </c:v>
                </c:pt>
              </c:strCache>
            </c:strRef>
          </c:tx>
          <c:spPr>
            <a:ln w="28575" cap="rnd">
              <a:solidFill>
                <a:schemeClr val="tx1">
                  <a:lumMod val="75000"/>
                  <a:lumOff val="25000"/>
                </a:schemeClr>
              </a:solidFill>
              <a:round/>
            </a:ln>
            <a:effectLst/>
          </c:spPr>
          <c:marker>
            <c:symbol val="circle"/>
            <c:size val="6"/>
            <c:spPr>
              <a:solidFill>
                <a:schemeClr val="tx1"/>
              </a:solidFill>
              <a:ln w="9525">
                <a:noFill/>
              </a:ln>
              <a:effectLst/>
            </c:spPr>
          </c:marker>
          <c:dLbls>
            <c:dLbl>
              <c:idx val="2"/>
              <c:layout>
                <c:manualLayout>
                  <c:x val="-3.3497716894977166E-2"/>
                  <c:y val="-6.6306901389323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AD-4D94-928D-2116A9049D1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'[7]2011 al 2020'!$B$23:$K$23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'[7]2011 al 2020'!$B$24:$K$24</c:f>
              <c:numCache>
                <c:formatCode>General</c:formatCode>
                <c:ptCount val="10"/>
                <c:pt idx="0">
                  <c:v>90</c:v>
                </c:pt>
                <c:pt idx="1">
                  <c:v>153</c:v>
                </c:pt>
                <c:pt idx="2">
                  <c:v>149</c:v>
                </c:pt>
                <c:pt idx="3">
                  <c:v>462</c:v>
                </c:pt>
                <c:pt idx="4">
                  <c:v>98</c:v>
                </c:pt>
                <c:pt idx="5">
                  <c:v>137</c:v>
                </c:pt>
                <c:pt idx="6">
                  <c:v>125</c:v>
                </c:pt>
                <c:pt idx="7">
                  <c:v>220</c:v>
                </c:pt>
                <c:pt idx="8">
                  <c:v>314</c:v>
                </c:pt>
                <c:pt idx="9">
                  <c:v>285</c:v>
                </c:pt>
              </c:numCache>
            </c:numRef>
          </c:val>
          <c:smooth val="0"/>
          <c:extLst>
            <c:ext xmlns:c16="http://schemas.microsoft.com/office/drawing/2014/chart" uri="{C3380CC4-5D6E-409C-BE32-E72D297353CC}">
              <c16:uniqueId val="{00000001-72AD-4D94-928D-2116A9049D1D}"/>
            </c:ext>
          </c:extLst>
        </c:ser>
        <c:dLbls>
          <c:showLegendKey val="0"/>
          <c:showVal val="0"/>
          <c:showCatName val="0"/>
          <c:showSerName val="0"/>
          <c:showPercent val="0"/>
          <c:showBubbleSize val="0"/>
        </c:dLbls>
        <c:marker val="1"/>
        <c:smooth val="0"/>
        <c:axId val="-501463472"/>
        <c:axId val="-501449328"/>
      </c:lineChart>
      <c:catAx>
        <c:axId val="-50146347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PE"/>
                  <a:t>Años </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01449328"/>
        <c:crosses val="autoZero"/>
        <c:auto val="1"/>
        <c:lblAlgn val="ctr"/>
        <c:lblOffset val="100"/>
        <c:noMultiLvlLbl val="0"/>
      </c:catAx>
      <c:valAx>
        <c:axId val="-501449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PE"/>
                  <a:t>N° de  Vicuñas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01463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Balanza comercial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498403324584426"/>
          <c:y val="0.17171296296296298"/>
          <c:w val="0.82057152230971131"/>
          <c:h val="0.6714577865266842"/>
        </c:manualLayout>
      </c:layout>
      <c:barChart>
        <c:barDir val="col"/>
        <c:grouping val="clustered"/>
        <c:varyColors val="0"/>
        <c:ser>
          <c:idx val="0"/>
          <c:order val="0"/>
          <c:spPr>
            <a:solidFill>
              <a:schemeClr val="accent1"/>
            </a:solidFill>
            <a:ln>
              <a:noFill/>
            </a:ln>
            <a:effectLst/>
          </c:spPr>
          <c:invertIfNegative val="0"/>
          <c:cat>
            <c:numRef>
              <c:f>'Cuadro55_Balanza comercial'!$C$1</c:f>
              <c:numCache>
                <c:formatCode>General</c:formatCode>
                <c:ptCount val="1"/>
                <c:pt idx="0">
                  <c:v>2020</c:v>
                </c:pt>
              </c:numCache>
            </c:numRef>
          </c:cat>
          <c:val>
            <c:numRef>
              <c:f>'Cuadro55_Balanza comercial'!$C$4</c:f>
              <c:numCache>
                <c:formatCode>#,##0</c:formatCode>
                <c:ptCount val="1"/>
                <c:pt idx="0">
                  <c:v>176675.35986999999</c:v>
                </c:pt>
              </c:numCache>
            </c:numRef>
          </c:val>
          <c:extLst>
            <c:ext xmlns:c16="http://schemas.microsoft.com/office/drawing/2014/chart" uri="{C3380CC4-5D6E-409C-BE32-E72D297353CC}">
              <c16:uniqueId val="{00000000-6A4D-4AC0-A46C-D2AE794A45B7}"/>
            </c:ext>
          </c:extLst>
        </c:ser>
        <c:ser>
          <c:idx val="1"/>
          <c:order val="1"/>
          <c:spPr>
            <a:solidFill>
              <a:schemeClr val="accent2"/>
            </a:solidFill>
            <a:ln>
              <a:noFill/>
            </a:ln>
            <a:effectLst/>
          </c:spPr>
          <c:invertIfNegative val="0"/>
          <c:cat>
            <c:numRef>
              <c:f>'Cuadro55_Balanza comercial'!$C$1</c:f>
              <c:numCache>
                <c:formatCode>General</c:formatCode>
                <c:ptCount val="1"/>
                <c:pt idx="0">
                  <c:v>2020</c:v>
                </c:pt>
              </c:numCache>
            </c:numRef>
          </c:cat>
          <c:val>
            <c:numRef>
              <c:f>'Cuadro55_Balanza comercial'!$C$7</c:f>
              <c:numCache>
                <c:formatCode>#,##0</c:formatCode>
                <c:ptCount val="1"/>
                <c:pt idx="0">
                  <c:v>1008685.4304899997</c:v>
                </c:pt>
              </c:numCache>
            </c:numRef>
          </c:val>
          <c:extLst>
            <c:ext xmlns:c16="http://schemas.microsoft.com/office/drawing/2014/chart" uri="{C3380CC4-5D6E-409C-BE32-E72D297353CC}">
              <c16:uniqueId val="{00000001-6A4D-4AC0-A46C-D2AE794A45B7}"/>
            </c:ext>
          </c:extLst>
        </c:ser>
        <c:ser>
          <c:idx val="2"/>
          <c:order val="2"/>
          <c:spPr>
            <a:solidFill>
              <a:schemeClr val="accent3"/>
            </a:solidFill>
            <a:ln>
              <a:noFill/>
            </a:ln>
            <a:effectLst/>
          </c:spPr>
          <c:invertIfNegative val="0"/>
          <c:cat>
            <c:numRef>
              <c:f>'Cuadro55_Balanza comercial'!$C$1</c:f>
              <c:numCache>
                <c:formatCode>General</c:formatCode>
                <c:ptCount val="1"/>
                <c:pt idx="0">
                  <c:v>2020</c:v>
                </c:pt>
              </c:numCache>
            </c:numRef>
          </c:cat>
          <c:val>
            <c:numRef>
              <c:f>'Cuadro55_Balanza comercial'!$C$11</c:f>
              <c:numCache>
                <c:formatCode>#,##0</c:formatCode>
                <c:ptCount val="1"/>
                <c:pt idx="0">
                  <c:v>-673477.83226999978</c:v>
                </c:pt>
              </c:numCache>
            </c:numRef>
          </c:val>
          <c:extLst>
            <c:ext xmlns:c16="http://schemas.microsoft.com/office/drawing/2014/chart" uri="{C3380CC4-5D6E-409C-BE32-E72D297353CC}">
              <c16:uniqueId val="{00000002-6A4D-4AC0-A46C-D2AE794A45B7}"/>
            </c:ext>
          </c:extLst>
        </c:ser>
        <c:dLbls>
          <c:showLegendKey val="0"/>
          <c:showVal val="0"/>
          <c:showCatName val="0"/>
          <c:showSerName val="0"/>
          <c:showPercent val="0"/>
          <c:showBubbleSize val="0"/>
        </c:dLbls>
        <c:gapWidth val="219"/>
        <c:overlap val="-27"/>
        <c:axId val="14003376"/>
        <c:axId val="14003792"/>
      </c:barChart>
      <c:catAx>
        <c:axId val="14003376"/>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003792"/>
        <c:crosses val="autoZero"/>
        <c:auto val="1"/>
        <c:lblAlgn val="ctr"/>
        <c:lblOffset val="100"/>
        <c:noMultiLvlLbl val="0"/>
      </c:catAx>
      <c:valAx>
        <c:axId val="14003792"/>
        <c:scaling>
          <c:orientation val="minMax"/>
        </c:scaling>
        <c:delete val="0"/>
        <c:axPos val="l"/>
        <c:numFmt formatCode="#,##0" sourceLinked="1"/>
        <c:majorTickMark val="none"/>
        <c:minorTickMark val="none"/>
        <c:tickLblPos val="nextTo"/>
        <c:spPr>
          <a:noFill/>
          <a:ln w="12700">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00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12931092301693E-2"/>
          <c:y val="3.3542976939203356E-2"/>
          <c:w val="0.91144419554029343"/>
          <c:h val="0.7137631852622196"/>
        </c:manualLayout>
      </c:layout>
      <c:barChart>
        <c:barDir val="col"/>
        <c:grouping val="clustered"/>
        <c:varyColors val="1"/>
        <c:ser>
          <c:idx val="0"/>
          <c:order val="0"/>
          <c:tx>
            <c:strRef>
              <c:f>'Cuadro57_Importaciones Fauna'!$G$3</c:f>
              <c:strCache>
                <c:ptCount val="1"/>
                <c:pt idx="0">
                  <c:v> Nº de CITES</c:v>
                </c:pt>
              </c:strCache>
            </c:strRef>
          </c:tx>
          <c:spPr>
            <a:ln>
              <a:noFill/>
            </a:ln>
            <a:scene3d>
              <a:camera prst="orthographicFront"/>
              <a:lightRig rig="threePt" dir="t"/>
            </a:scene3d>
            <a:sp3d>
              <a:bevelT prst="angle"/>
              <a:bevelB prst="angle"/>
            </a:sp3d>
          </c:spPr>
          <c:invertIfNegative val="0"/>
          <c:dPt>
            <c:idx val="0"/>
            <c:invertIfNegative val="0"/>
            <c:bubble3D val="0"/>
            <c:spPr>
              <a:solidFill>
                <a:schemeClr val="accent1"/>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1-AD9C-4E2C-8497-148C4B551EF8}"/>
              </c:ext>
            </c:extLst>
          </c:dPt>
          <c:dPt>
            <c:idx val="1"/>
            <c:invertIfNegative val="0"/>
            <c:bubble3D val="0"/>
            <c:spPr>
              <a:solidFill>
                <a:schemeClr val="accent2"/>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3-AD9C-4E2C-8497-148C4B551EF8}"/>
              </c:ext>
            </c:extLst>
          </c:dPt>
          <c:dPt>
            <c:idx val="2"/>
            <c:invertIfNegative val="0"/>
            <c:bubble3D val="0"/>
            <c:spPr>
              <a:solidFill>
                <a:schemeClr val="accent3"/>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5-AD9C-4E2C-8497-148C4B551EF8}"/>
              </c:ext>
            </c:extLst>
          </c:dPt>
          <c:dPt>
            <c:idx val="3"/>
            <c:invertIfNegative val="0"/>
            <c:bubble3D val="0"/>
            <c:spPr>
              <a:solidFill>
                <a:schemeClr val="accent4"/>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7-AD9C-4E2C-8497-148C4B551EF8}"/>
              </c:ext>
            </c:extLst>
          </c:dPt>
          <c:dPt>
            <c:idx val="4"/>
            <c:invertIfNegative val="0"/>
            <c:bubble3D val="0"/>
            <c:spPr>
              <a:solidFill>
                <a:schemeClr val="accent5"/>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9-AD9C-4E2C-8497-148C4B551EF8}"/>
              </c:ext>
            </c:extLst>
          </c:dPt>
          <c:dPt>
            <c:idx val="5"/>
            <c:invertIfNegative val="0"/>
            <c:bubble3D val="0"/>
            <c:spPr>
              <a:solidFill>
                <a:schemeClr val="accent6"/>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B-AD9C-4E2C-8497-148C4B551EF8}"/>
              </c:ext>
            </c:extLst>
          </c:dPt>
          <c:dPt>
            <c:idx val="6"/>
            <c:invertIfNegative val="0"/>
            <c:bubble3D val="0"/>
            <c:spPr>
              <a:solidFill>
                <a:schemeClr val="accent1">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D-AD9C-4E2C-8497-148C4B551EF8}"/>
              </c:ext>
            </c:extLst>
          </c:dPt>
          <c:dPt>
            <c:idx val="7"/>
            <c:invertIfNegative val="0"/>
            <c:bubble3D val="0"/>
            <c:spPr>
              <a:solidFill>
                <a:schemeClr val="accent2">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0F-AD9C-4E2C-8497-148C4B551EF8}"/>
              </c:ext>
            </c:extLst>
          </c:dPt>
          <c:dPt>
            <c:idx val="8"/>
            <c:invertIfNegative val="0"/>
            <c:bubble3D val="0"/>
            <c:spPr>
              <a:solidFill>
                <a:schemeClr val="accent3">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1-AD9C-4E2C-8497-148C4B551EF8}"/>
              </c:ext>
            </c:extLst>
          </c:dPt>
          <c:dPt>
            <c:idx val="9"/>
            <c:invertIfNegative val="0"/>
            <c:bubble3D val="0"/>
            <c:spPr>
              <a:solidFill>
                <a:schemeClr val="accent4">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3-AD9C-4E2C-8497-148C4B551EF8}"/>
              </c:ext>
            </c:extLst>
          </c:dPt>
          <c:dPt>
            <c:idx val="10"/>
            <c:invertIfNegative val="0"/>
            <c:bubble3D val="0"/>
            <c:spPr>
              <a:solidFill>
                <a:schemeClr val="accent5">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5-AD9C-4E2C-8497-148C4B551EF8}"/>
              </c:ext>
            </c:extLst>
          </c:dPt>
          <c:dPt>
            <c:idx val="11"/>
            <c:invertIfNegative val="0"/>
            <c:bubble3D val="0"/>
            <c:spPr>
              <a:solidFill>
                <a:schemeClr val="accent6">
                  <a:lumMod val="6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7-AD9C-4E2C-8497-148C4B551EF8}"/>
              </c:ext>
            </c:extLst>
          </c:dPt>
          <c:dPt>
            <c:idx val="12"/>
            <c:invertIfNegative val="0"/>
            <c:bubble3D val="0"/>
            <c:spPr>
              <a:solidFill>
                <a:schemeClr val="accent1">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9-AD9C-4E2C-8497-148C4B551EF8}"/>
              </c:ext>
            </c:extLst>
          </c:dPt>
          <c:dPt>
            <c:idx val="13"/>
            <c:invertIfNegative val="0"/>
            <c:bubble3D val="0"/>
            <c:spPr>
              <a:solidFill>
                <a:schemeClr val="accent2">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B-AD9C-4E2C-8497-148C4B551EF8}"/>
              </c:ext>
            </c:extLst>
          </c:dPt>
          <c:dPt>
            <c:idx val="14"/>
            <c:invertIfNegative val="0"/>
            <c:bubble3D val="0"/>
            <c:spPr>
              <a:solidFill>
                <a:schemeClr val="accent3">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D-AD9C-4E2C-8497-148C4B551EF8}"/>
              </c:ext>
            </c:extLst>
          </c:dPt>
          <c:dPt>
            <c:idx val="15"/>
            <c:invertIfNegative val="0"/>
            <c:bubble3D val="0"/>
            <c:spPr>
              <a:solidFill>
                <a:schemeClr val="accent4">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1F-AD9C-4E2C-8497-148C4B551EF8}"/>
              </c:ext>
            </c:extLst>
          </c:dPt>
          <c:dPt>
            <c:idx val="16"/>
            <c:invertIfNegative val="0"/>
            <c:bubble3D val="0"/>
            <c:spPr>
              <a:solidFill>
                <a:schemeClr val="accent5">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21-AD9C-4E2C-8497-148C4B551EF8}"/>
              </c:ext>
            </c:extLst>
          </c:dPt>
          <c:dPt>
            <c:idx val="17"/>
            <c:invertIfNegative val="0"/>
            <c:bubble3D val="0"/>
            <c:spPr>
              <a:solidFill>
                <a:schemeClr val="accent6">
                  <a:lumMod val="80000"/>
                  <a:lumOff val="2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23-AD9C-4E2C-8497-148C4B551EF8}"/>
              </c:ext>
            </c:extLst>
          </c:dPt>
          <c:dPt>
            <c:idx val="18"/>
            <c:invertIfNegative val="0"/>
            <c:bubble3D val="0"/>
            <c:spPr>
              <a:solidFill>
                <a:schemeClr val="accent1">
                  <a:lumMod val="80000"/>
                </a:schemeClr>
              </a:solidFill>
              <a:ln>
                <a:noFill/>
              </a:ln>
              <a:effectLst/>
              <a:scene3d>
                <a:camera prst="orthographicFront"/>
                <a:lightRig rig="threePt" dir="t"/>
              </a:scene3d>
              <a:sp3d>
                <a:bevelT prst="angle"/>
                <a:bevelB prst="angle"/>
              </a:sp3d>
            </c:spPr>
            <c:extLst>
              <c:ext xmlns:c16="http://schemas.microsoft.com/office/drawing/2014/chart" uri="{C3380CC4-5D6E-409C-BE32-E72D297353CC}">
                <c16:uniqueId val="{00000025-AD9C-4E2C-8497-148C4B551EF8}"/>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'Cuadro57_Importaciones Fauna'!$F$4:$F$22</c:f>
              <c:strCache>
                <c:ptCount val="19"/>
                <c:pt idx="0">
                  <c:v>Hong Kong</c:v>
                </c:pt>
                <c:pt idx="1">
                  <c:v>Estados Unidos</c:v>
                </c:pt>
                <c:pt idx="2">
                  <c:v>China</c:v>
                </c:pt>
                <c:pt idx="3">
                  <c:v>Taiwán</c:v>
                </c:pt>
                <c:pt idx="4">
                  <c:v>Alemania</c:v>
                </c:pt>
                <c:pt idx="5">
                  <c:v>Japón</c:v>
                </c:pt>
                <c:pt idx="6">
                  <c:v>Italia</c:v>
                </c:pt>
                <c:pt idx="7">
                  <c:v>España</c:v>
                </c:pt>
                <c:pt idx="8">
                  <c:v>Panamá</c:v>
                </c:pt>
                <c:pt idx="9">
                  <c:v>Reino Unido</c:v>
                </c:pt>
                <c:pt idx="10">
                  <c:v>Canadá</c:v>
                </c:pt>
                <c:pt idx="11">
                  <c:v>Corea del Sur</c:v>
                </c:pt>
                <c:pt idx="12">
                  <c:v>Francia</c:v>
                </c:pt>
                <c:pt idx="13">
                  <c:v>Indonesia</c:v>
                </c:pt>
                <c:pt idx="14">
                  <c:v>México</c:v>
                </c:pt>
                <c:pt idx="15">
                  <c:v>Portugal</c:v>
                </c:pt>
                <c:pt idx="16">
                  <c:v>Noruega</c:v>
                </c:pt>
                <c:pt idx="17">
                  <c:v>Rumania</c:v>
                </c:pt>
                <c:pt idx="18">
                  <c:v>Otros</c:v>
                </c:pt>
              </c:strCache>
            </c:strRef>
          </c:cat>
          <c:val>
            <c:numRef>
              <c:f>'Cuadro57_Importaciones Fauna'!$G$4:$G$22</c:f>
              <c:numCache>
                <c:formatCode>General</c:formatCode>
                <c:ptCount val="19"/>
                <c:pt idx="0">
                  <c:v>79</c:v>
                </c:pt>
                <c:pt idx="1">
                  <c:v>47</c:v>
                </c:pt>
                <c:pt idx="2">
                  <c:v>37</c:v>
                </c:pt>
                <c:pt idx="3">
                  <c:v>21</c:v>
                </c:pt>
                <c:pt idx="4">
                  <c:v>16</c:v>
                </c:pt>
                <c:pt idx="5">
                  <c:v>11</c:v>
                </c:pt>
                <c:pt idx="6">
                  <c:v>10</c:v>
                </c:pt>
                <c:pt idx="7">
                  <c:v>5</c:v>
                </c:pt>
                <c:pt idx="8">
                  <c:v>5</c:v>
                </c:pt>
                <c:pt idx="9">
                  <c:v>4</c:v>
                </c:pt>
                <c:pt idx="10">
                  <c:v>3</c:v>
                </c:pt>
                <c:pt idx="11">
                  <c:v>3</c:v>
                </c:pt>
                <c:pt idx="12">
                  <c:v>3</c:v>
                </c:pt>
                <c:pt idx="13">
                  <c:v>3</c:v>
                </c:pt>
                <c:pt idx="14">
                  <c:v>3</c:v>
                </c:pt>
                <c:pt idx="15">
                  <c:v>3</c:v>
                </c:pt>
                <c:pt idx="16">
                  <c:v>2</c:v>
                </c:pt>
                <c:pt idx="17">
                  <c:v>2</c:v>
                </c:pt>
                <c:pt idx="18">
                  <c:v>4</c:v>
                </c:pt>
              </c:numCache>
            </c:numRef>
          </c:val>
          <c:extLst>
            <c:ext xmlns:c16="http://schemas.microsoft.com/office/drawing/2014/chart" uri="{C3380CC4-5D6E-409C-BE32-E72D297353CC}">
              <c16:uniqueId val="{00000026-AD9C-4E2C-8497-148C4B551EF8}"/>
            </c:ext>
          </c:extLst>
        </c:ser>
        <c:dLbls>
          <c:dLblPos val="outEnd"/>
          <c:showLegendKey val="0"/>
          <c:showVal val="1"/>
          <c:showCatName val="0"/>
          <c:showSerName val="0"/>
          <c:showPercent val="0"/>
          <c:showBubbleSize val="0"/>
        </c:dLbls>
        <c:gapWidth val="219"/>
        <c:overlap val="-27"/>
        <c:axId val="506101656"/>
        <c:axId val="506098048"/>
      </c:barChart>
      <c:catAx>
        <c:axId val="506101656"/>
        <c:scaling>
          <c:orientation val="minMax"/>
        </c:scaling>
        <c:delete val="0"/>
        <c:axPos val="b"/>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mn-cs"/>
              </a:defRPr>
            </a:pPr>
            <a:endParaRPr lang="es-ES"/>
          </a:p>
        </c:txPr>
        <c:crossAx val="506098048"/>
        <c:crosses val="autoZero"/>
        <c:auto val="1"/>
        <c:lblAlgn val="ctr"/>
        <c:lblOffset val="100"/>
        <c:noMultiLvlLbl val="0"/>
      </c:catAx>
      <c:valAx>
        <c:axId val="506098048"/>
        <c:scaling>
          <c:orientation val="minMax"/>
        </c:scaling>
        <c:delete val="0"/>
        <c:axPos val="l"/>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mn-cs"/>
              </a:defRPr>
            </a:pPr>
            <a:endParaRPr lang="es-ES"/>
          </a:p>
        </c:txPr>
        <c:crossAx val="506101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1"/>
        <c:ser>
          <c:idx val="0"/>
          <c:order val="0"/>
          <c:spPr>
            <a:scene3d>
              <a:camera prst="orthographicFront"/>
              <a:lightRig rig="balanced" dir="t"/>
            </a:scene3d>
          </c:spPr>
          <c:invertIfNegative val="0"/>
          <c:dPt>
            <c:idx val="0"/>
            <c:invertIfNegative val="0"/>
            <c:bubble3D val="0"/>
            <c:spPr>
              <a:solidFill>
                <a:schemeClr val="accent1"/>
              </a:solidFill>
              <a:ln>
                <a:noFill/>
              </a:ln>
              <a:effectLst/>
              <a:scene3d>
                <a:camera prst="orthographicFront"/>
                <a:lightRig rig="balanced" dir="t"/>
              </a:scene3d>
              <a:sp3d/>
            </c:spPr>
            <c:extLst>
              <c:ext xmlns:c16="http://schemas.microsoft.com/office/drawing/2014/chart" uri="{C3380CC4-5D6E-409C-BE32-E72D297353CC}">
                <c16:uniqueId val="{00000001-2681-49FD-94A2-B2C002A9DE8C}"/>
              </c:ext>
            </c:extLst>
          </c:dPt>
          <c:dPt>
            <c:idx val="1"/>
            <c:invertIfNegative val="0"/>
            <c:bubble3D val="0"/>
            <c:spPr>
              <a:solidFill>
                <a:schemeClr val="accent2"/>
              </a:solidFill>
              <a:ln>
                <a:noFill/>
              </a:ln>
              <a:effectLst/>
              <a:scene3d>
                <a:camera prst="orthographicFront"/>
                <a:lightRig rig="balanced" dir="t"/>
              </a:scene3d>
              <a:sp3d/>
            </c:spPr>
            <c:extLst>
              <c:ext xmlns:c16="http://schemas.microsoft.com/office/drawing/2014/chart" uri="{C3380CC4-5D6E-409C-BE32-E72D297353CC}">
                <c16:uniqueId val="{00000003-2681-49FD-94A2-B2C002A9DE8C}"/>
              </c:ext>
            </c:extLst>
          </c:dPt>
          <c:dLbls>
            <c:dLbl>
              <c:idx val="0"/>
              <c:layout>
                <c:manualLayout>
                  <c:x val="3.1341818520587969E-2"/>
                  <c:y val="-3.1496062992126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81-49FD-94A2-B2C002A9DE8C}"/>
                </c:ext>
              </c:extLst>
            </c:dLbl>
            <c:dLbl>
              <c:idx val="1"/>
              <c:layout>
                <c:manualLayout>
                  <c:x val="2.6118182100490016E-2"/>
                  <c:y val="-2.0997375328083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81-49FD-94A2-B2C002A9DE8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'Cuadro58_CITES Cedro&amp;Caoba'!$F$5:$F$6</c:f>
              <c:strCache>
                <c:ptCount val="2"/>
                <c:pt idx="0">
                  <c:v>México</c:v>
                </c:pt>
                <c:pt idx="1">
                  <c:v>China</c:v>
                </c:pt>
              </c:strCache>
            </c:strRef>
          </c:cat>
          <c:val>
            <c:numRef>
              <c:f>'Cuadro58_CITES Cedro&amp;Caoba'!$I$5:$I$6</c:f>
              <c:numCache>
                <c:formatCode>#,##0.00</c:formatCode>
                <c:ptCount val="2"/>
                <c:pt idx="0">
                  <c:v>43216.200000000004</c:v>
                </c:pt>
                <c:pt idx="1">
                  <c:v>33779.769999999997</c:v>
                </c:pt>
              </c:numCache>
            </c:numRef>
          </c:val>
          <c:extLst>
            <c:ext xmlns:c16="http://schemas.microsoft.com/office/drawing/2014/chart" uri="{C3380CC4-5D6E-409C-BE32-E72D297353CC}">
              <c16:uniqueId val="{00000004-2681-49FD-94A2-B2C002A9DE8C}"/>
            </c:ext>
          </c:extLst>
        </c:ser>
        <c:dLbls>
          <c:showLegendKey val="0"/>
          <c:showVal val="0"/>
          <c:showCatName val="0"/>
          <c:showSerName val="0"/>
          <c:showPercent val="0"/>
          <c:showBubbleSize val="0"/>
        </c:dLbls>
        <c:gapWidth val="225"/>
        <c:gapDepth val="485"/>
        <c:shape val="box"/>
        <c:axId val="383955056"/>
        <c:axId val="383955712"/>
        <c:axId val="0"/>
      </c:bar3DChart>
      <c:catAx>
        <c:axId val="383955056"/>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55712"/>
        <c:crosses val="autoZero"/>
        <c:auto val="1"/>
        <c:lblAlgn val="ctr"/>
        <c:lblOffset val="100"/>
        <c:noMultiLvlLbl val="0"/>
      </c:catAx>
      <c:valAx>
        <c:axId val="383955712"/>
        <c:scaling>
          <c:orientation val="minMax"/>
        </c:scaling>
        <c:delete val="0"/>
        <c:axPos val="l"/>
        <c:numFmt formatCode="#,##0.00" sourceLinked="1"/>
        <c:majorTickMark val="none"/>
        <c:minorTickMark val="none"/>
        <c:tickLblPos val="nextTo"/>
        <c:spPr>
          <a:noFill/>
          <a:ln w="12700">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55056"/>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0"/>
      <c:rotY val="20"/>
      <c:depthPercent val="12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1"/>
        <c:ser>
          <c:idx val="0"/>
          <c:order val="0"/>
          <c:spPr>
            <a:scene3d>
              <a:camera prst="orthographicFront"/>
              <a:lightRig rig="threePt" dir="t"/>
            </a:scene3d>
            <a:sp3d/>
          </c:spPr>
          <c:invertIfNegative val="0"/>
          <c:dPt>
            <c:idx val="0"/>
            <c:invertIfNegative val="0"/>
            <c:bubble3D val="0"/>
            <c:spPr>
              <a:solidFill>
                <a:schemeClr val="accent1"/>
              </a:solidFill>
              <a:ln>
                <a:noFill/>
              </a:ln>
              <a:effectLst/>
              <a:scene3d>
                <a:camera prst="orthographicFront"/>
                <a:lightRig rig="threePt" dir="t"/>
              </a:scene3d>
              <a:sp3d/>
            </c:spPr>
            <c:extLst>
              <c:ext xmlns:c16="http://schemas.microsoft.com/office/drawing/2014/chart" uri="{C3380CC4-5D6E-409C-BE32-E72D297353CC}">
                <c16:uniqueId val="{00000001-923B-4595-82C7-ABF658C370DA}"/>
              </c:ext>
            </c:extLst>
          </c:dPt>
          <c:dPt>
            <c:idx val="1"/>
            <c:invertIfNegative val="0"/>
            <c:bubble3D val="0"/>
            <c:spPr>
              <a:solidFill>
                <a:schemeClr val="accent2"/>
              </a:solidFill>
              <a:ln>
                <a:noFill/>
              </a:ln>
              <a:effectLst/>
              <a:scene3d>
                <a:camera prst="orthographicFront"/>
                <a:lightRig rig="threePt" dir="t"/>
              </a:scene3d>
              <a:sp3d/>
            </c:spPr>
            <c:extLst>
              <c:ext xmlns:c16="http://schemas.microsoft.com/office/drawing/2014/chart" uri="{C3380CC4-5D6E-409C-BE32-E72D297353CC}">
                <c16:uniqueId val="{00000003-923B-4595-82C7-ABF658C370DA}"/>
              </c:ext>
            </c:extLst>
          </c:dPt>
          <c:dPt>
            <c:idx val="2"/>
            <c:invertIfNegative val="0"/>
            <c:bubble3D val="0"/>
            <c:spPr>
              <a:solidFill>
                <a:schemeClr val="accent3"/>
              </a:solidFill>
              <a:ln>
                <a:noFill/>
              </a:ln>
              <a:effectLst/>
              <a:scene3d>
                <a:camera prst="orthographicFront"/>
                <a:lightRig rig="threePt" dir="t"/>
              </a:scene3d>
              <a:sp3d/>
            </c:spPr>
            <c:extLst>
              <c:ext xmlns:c16="http://schemas.microsoft.com/office/drawing/2014/chart" uri="{C3380CC4-5D6E-409C-BE32-E72D297353CC}">
                <c16:uniqueId val="{00000005-923B-4595-82C7-ABF658C370DA}"/>
              </c:ext>
            </c:extLst>
          </c:dPt>
          <c:dPt>
            <c:idx val="3"/>
            <c:invertIfNegative val="0"/>
            <c:bubble3D val="0"/>
            <c:spPr>
              <a:solidFill>
                <a:schemeClr val="accent4"/>
              </a:solidFill>
              <a:ln>
                <a:noFill/>
              </a:ln>
              <a:effectLst/>
              <a:scene3d>
                <a:camera prst="orthographicFront"/>
                <a:lightRig rig="threePt" dir="t"/>
              </a:scene3d>
              <a:sp3d/>
            </c:spPr>
            <c:extLst>
              <c:ext xmlns:c16="http://schemas.microsoft.com/office/drawing/2014/chart" uri="{C3380CC4-5D6E-409C-BE32-E72D297353CC}">
                <c16:uniqueId val="{00000007-923B-4595-82C7-ABF658C370DA}"/>
              </c:ext>
            </c:extLst>
          </c:dPt>
          <c:dPt>
            <c:idx val="4"/>
            <c:invertIfNegative val="0"/>
            <c:bubble3D val="0"/>
            <c:spPr>
              <a:solidFill>
                <a:schemeClr val="accent5"/>
              </a:solidFill>
              <a:ln>
                <a:noFill/>
              </a:ln>
              <a:effectLst/>
              <a:scene3d>
                <a:camera prst="orthographicFront"/>
                <a:lightRig rig="threePt" dir="t"/>
              </a:scene3d>
              <a:sp3d/>
            </c:spPr>
            <c:extLst>
              <c:ext xmlns:c16="http://schemas.microsoft.com/office/drawing/2014/chart" uri="{C3380CC4-5D6E-409C-BE32-E72D297353CC}">
                <c16:uniqueId val="{00000009-923B-4595-82C7-ABF658C370DA}"/>
              </c:ext>
            </c:extLst>
          </c:dPt>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'Cuadro59_Exportacion orquídeas'!$I$13:$I$17</c:f>
              <c:strCache>
                <c:ptCount val="5"/>
                <c:pt idx="0">
                  <c:v>Estados Unidos</c:v>
                </c:pt>
                <c:pt idx="1">
                  <c:v>Alemania</c:v>
                </c:pt>
                <c:pt idx="2">
                  <c:v>Guatemala</c:v>
                </c:pt>
                <c:pt idx="3">
                  <c:v>Japón</c:v>
                </c:pt>
                <c:pt idx="4">
                  <c:v>España</c:v>
                </c:pt>
              </c:strCache>
            </c:strRef>
          </c:cat>
          <c:val>
            <c:numRef>
              <c:f>'Cuadro59_Exportacion orquídeas'!$J$13:$J$17</c:f>
              <c:numCache>
                <c:formatCode>#,##0</c:formatCode>
                <c:ptCount val="5"/>
                <c:pt idx="0">
                  <c:v>3078</c:v>
                </c:pt>
                <c:pt idx="1">
                  <c:v>1332</c:v>
                </c:pt>
                <c:pt idx="2">
                  <c:v>1130</c:v>
                </c:pt>
                <c:pt idx="3">
                  <c:v>636</c:v>
                </c:pt>
                <c:pt idx="4">
                  <c:v>6</c:v>
                </c:pt>
              </c:numCache>
            </c:numRef>
          </c:val>
          <c:extLst>
            <c:ext xmlns:c16="http://schemas.microsoft.com/office/drawing/2014/chart" uri="{C3380CC4-5D6E-409C-BE32-E72D297353CC}">
              <c16:uniqueId val="{0000000A-923B-4595-82C7-ABF658C370DA}"/>
            </c:ext>
          </c:extLst>
        </c:ser>
        <c:dLbls>
          <c:showLegendKey val="0"/>
          <c:showVal val="0"/>
          <c:showCatName val="0"/>
          <c:showSerName val="0"/>
          <c:showPercent val="0"/>
          <c:showBubbleSize val="0"/>
        </c:dLbls>
        <c:gapWidth val="219"/>
        <c:shape val="box"/>
        <c:axId val="373960728"/>
        <c:axId val="373961712"/>
        <c:axId val="0"/>
      </c:bar3DChart>
      <c:catAx>
        <c:axId val="37396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crossAx val="373961712"/>
        <c:crosses val="autoZero"/>
        <c:auto val="1"/>
        <c:lblAlgn val="ctr"/>
        <c:lblOffset val="100"/>
        <c:noMultiLvlLbl val="0"/>
      </c:catAx>
      <c:valAx>
        <c:axId val="37396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crossAx val="3739607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6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3CC33"/>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809C-4390-8F37-1C2CDAFCBAB6}"/>
              </c:ext>
            </c:extLst>
          </c:dPt>
          <c:dPt>
            <c:idx val="2"/>
            <c:invertIfNegative val="0"/>
            <c:bubble3D val="0"/>
            <c:spPr>
              <a:solidFill>
                <a:srgbClr val="FF9900"/>
              </a:solidFill>
              <a:ln>
                <a:noFill/>
              </a:ln>
              <a:effectLst/>
            </c:spPr>
            <c:extLst>
              <c:ext xmlns:c16="http://schemas.microsoft.com/office/drawing/2014/chart" uri="{C3380CC4-5D6E-409C-BE32-E72D297353CC}">
                <c16:uniqueId val="{00000003-809C-4390-8F37-1C2CDAFCBA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'[8]TD 5_p dpto'!$E$10:$E$13</c:f>
              <c:strCache>
                <c:ptCount val="4"/>
                <c:pt idx="0">
                  <c:v>Madre de Dios</c:v>
                </c:pt>
                <c:pt idx="1">
                  <c:v>Ucayali</c:v>
                </c:pt>
                <c:pt idx="2">
                  <c:v>Loreto</c:v>
                </c:pt>
                <c:pt idx="3">
                  <c:v>San Martín</c:v>
                </c:pt>
              </c:strCache>
            </c:strRef>
          </c:cat>
          <c:val>
            <c:numRef>
              <c:f>'[8]TD 5_p dpto'!$F$10:$F$13</c:f>
              <c:numCache>
                <c:formatCode>General</c:formatCode>
                <c:ptCount val="4"/>
                <c:pt idx="0">
                  <c:v>600793.01</c:v>
                </c:pt>
                <c:pt idx="1">
                  <c:v>491431.77</c:v>
                </c:pt>
                <c:pt idx="2">
                  <c:v>111612.71400000001</c:v>
                </c:pt>
                <c:pt idx="3">
                  <c:v>294.82</c:v>
                </c:pt>
              </c:numCache>
            </c:numRef>
          </c:val>
          <c:extLst>
            <c:ext xmlns:c16="http://schemas.microsoft.com/office/drawing/2014/chart" uri="{C3380CC4-5D6E-409C-BE32-E72D297353CC}">
              <c16:uniqueId val="{00000004-809C-4390-8F37-1C2CDAFCBAB6}"/>
            </c:ext>
          </c:extLst>
        </c:ser>
        <c:dLbls>
          <c:showLegendKey val="0"/>
          <c:showVal val="0"/>
          <c:showCatName val="0"/>
          <c:showSerName val="0"/>
          <c:showPercent val="0"/>
          <c:showBubbleSize val="0"/>
        </c:dLbls>
        <c:gapWidth val="182"/>
        <c:axId val="943416223"/>
        <c:axId val="940658527"/>
      </c:barChart>
      <c:catAx>
        <c:axId val="9434162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40658527"/>
        <c:crosses val="autoZero"/>
        <c:auto val="1"/>
        <c:lblAlgn val="ctr"/>
        <c:lblOffset val="100"/>
        <c:noMultiLvlLbl val="0"/>
      </c:catAx>
      <c:valAx>
        <c:axId val="9406585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43416223"/>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accent3">
          <a:lumMod val="60000"/>
          <a:lumOff val="40000"/>
        </a:schemeClr>
      </a:solidFill>
      <a:round/>
    </a:ln>
    <a:effectLst/>
  </c:spPr>
  <c:txPr>
    <a:bodyPr/>
    <a:lstStyle/>
    <a:p>
      <a:pPr>
        <a:defRPr/>
      </a:pPr>
      <a:endParaRPr lang="es-E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9900"/>
            </a:solidFill>
            <a:ln>
              <a:noFill/>
            </a:ln>
            <a:effectLst/>
          </c:spPr>
          <c:invertIfNegative val="0"/>
          <c:dPt>
            <c:idx val="1"/>
            <c:invertIfNegative val="0"/>
            <c:bubble3D val="0"/>
            <c:spPr>
              <a:solidFill>
                <a:srgbClr val="33CC33"/>
              </a:solidFill>
              <a:ln>
                <a:noFill/>
              </a:ln>
              <a:effectLst/>
            </c:spPr>
            <c:extLst>
              <c:ext xmlns:c16="http://schemas.microsoft.com/office/drawing/2014/chart" uri="{C3380CC4-5D6E-409C-BE32-E72D297353CC}">
                <c16:uniqueId val="{00000001-CE9B-4BB9-8903-0EFA0A8A3B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'[8]TD 6_Tipo certific'!$E$10:$E$11</c:f>
              <c:strCache>
                <c:ptCount val="2"/>
                <c:pt idx="0">
                  <c:v>Madera controlada (CW/FM)</c:v>
                </c:pt>
                <c:pt idx="1">
                  <c:v>Manejo forestal (FM/CoC)</c:v>
                </c:pt>
              </c:strCache>
            </c:strRef>
          </c:cat>
          <c:val>
            <c:numRef>
              <c:f>'[8]TD 6_Tipo certific'!$F$10:$F$11</c:f>
              <c:numCache>
                <c:formatCode>General</c:formatCode>
                <c:ptCount val="2"/>
                <c:pt idx="0">
                  <c:v>153254.68</c:v>
                </c:pt>
                <c:pt idx="1">
                  <c:v>1050877.6339999998</c:v>
                </c:pt>
              </c:numCache>
            </c:numRef>
          </c:val>
          <c:extLst>
            <c:ext xmlns:c16="http://schemas.microsoft.com/office/drawing/2014/chart" uri="{C3380CC4-5D6E-409C-BE32-E72D297353CC}">
              <c16:uniqueId val="{00000002-CE9B-4BB9-8903-0EFA0A8A3B92}"/>
            </c:ext>
          </c:extLst>
        </c:ser>
        <c:dLbls>
          <c:showLegendKey val="0"/>
          <c:showVal val="0"/>
          <c:showCatName val="0"/>
          <c:showSerName val="0"/>
          <c:showPercent val="0"/>
          <c:showBubbleSize val="0"/>
        </c:dLbls>
        <c:gapWidth val="219"/>
        <c:overlap val="-27"/>
        <c:axId val="891719119"/>
        <c:axId val="891714127"/>
      </c:barChart>
      <c:catAx>
        <c:axId val="891719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91714127"/>
        <c:crosses val="autoZero"/>
        <c:auto val="1"/>
        <c:lblAlgn val="ctr"/>
        <c:lblOffset val="100"/>
        <c:noMultiLvlLbl val="0"/>
      </c:catAx>
      <c:valAx>
        <c:axId val="8917141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91719119"/>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9900"/>
              </a:solidFill>
              <a:ln>
                <a:noFill/>
              </a:ln>
              <a:effectLst/>
            </c:spPr>
            <c:extLst>
              <c:ext xmlns:c16="http://schemas.microsoft.com/office/drawing/2014/chart" uri="{C3380CC4-5D6E-409C-BE32-E72D297353CC}">
                <c16:uniqueId val="{00000001-E669-4656-BBF7-F87F10EFB441}"/>
              </c:ext>
            </c:extLst>
          </c:dPt>
          <c:dPt>
            <c:idx val="1"/>
            <c:invertIfNegative val="0"/>
            <c:bubble3D val="0"/>
            <c:spPr>
              <a:solidFill>
                <a:srgbClr val="33CC33"/>
              </a:solidFill>
              <a:ln>
                <a:noFill/>
              </a:ln>
              <a:effectLst/>
            </c:spPr>
            <c:extLst>
              <c:ext xmlns:c16="http://schemas.microsoft.com/office/drawing/2014/chart" uri="{C3380CC4-5D6E-409C-BE32-E72D297353CC}">
                <c16:uniqueId val="{00000003-E669-4656-BBF7-F87F10EFB4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'[8]TD 6_Tipo certific'!$E$10:$E$11</c:f>
              <c:strCache>
                <c:ptCount val="2"/>
                <c:pt idx="0">
                  <c:v>Madera controlada (CW/FM)</c:v>
                </c:pt>
                <c:pt idx="1">
                  <c:v>Manejo forestal (FM/CoC)</c:v>
                </c:pt>
              </c:strCache>
            </c:strRef>
          </c:cat>
          <c:val>
            <c:numRef>
              <c:f>'[8]TD 6_Tipo certific'!$G$10:$G$11</c:f>
              <c:numCache>
                <c:formatCode>General</c:formatCode>
                <c:ptCount val="2"/>
                <c:pt idx="0">
                  <c:v>4</c:v>
                </c:pt>
                <c:pt idx="1">
                  <c:v>11</c:v>
                </c:pt>
              </c:numCache>
            </c:numRef>
          </c:val>
          <c:extLst>
            <c:ext xmlns:c16="http://schemas.microsoft.com/office/drawing/2014/chart" uri="{C3380CC4-5D6E-409C-BE32-E72D297353CC}">
              <c16:uniqueId val="{00000004-E669-4656-BBF7-F87F10EFB441}"/>
            </c:ext>
          </c:extLst>
        </c:ser>
        <c:dLbls>
          <c:showLegendKey val="0"/>
          <c:showVal val="0"/>
          <c:showCatName val="0"/>
          <c:showSerName val="0"/>
          <c:showPercent val="0"/>
          <c:showBubbleSize val="0"/>
        </c:dLbls>
        <c:gapWidth val="219"/>
        <c:overlap val="-27"/>
        <c:axId val="891710799"/>
        <c:axId val="891711215"/>
      </c:barChart>
      <c:catAx>
        <c:axId val="891710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91711215"/>
        <c:crosses val="autoZero"/>
        <c:auto val="1"/>
        <c:lblAlgn val="ctr"/>
        <c:lblOffset val="100"/>
        <c:noMultiLvlLbl val="0"/>
      </c:catAx>
      <c:valAx>
        <c:axId val="891711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91710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1"/>
        <c:ser>
          <c:idx val="0"/>
          <c:order val="0"/>
          <c:tx>
            <c:strRef>
              <c:f>[6]Hoja3!$K$3</c:f>
              <c:strCache>
                <c:ptCount val="1"/>
                <c:pt idx="0">
                  <c:v>Superficie  (ha)</c:v>
                </c:pt>
              </c:strCache>
            </c:strRef>
          </c:tx>
          <c:spPr>
            <a:scene3d>
              <a:camera prst="orthographicFront"/>
              <a:lightRig rig="threePt" dir="t"/>
            </a:scene3d>
            <a:sp3d>
              <a:bevelT w="82550" h="82550" prst="angle"/>
              <a:bevelB w="488950" h="514350"/>
            </a:sp3d>
          </c:spPr>
          <c:invertIfNegative val="0"/>
          <c:dPt>
            <c:idx val="0"/>
            <c:invertIfNegative val="0"/>
            <c:bubble3D val="0"/>
            <c:spPr>
              <a:solidFill>
                <a:schemeClr val="accent1"/>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1-D97A-4F8C-8E00-F1A30C88A98E}"/>
              </c:ext>
            </c:extLst>
          </c:dPt>
          <c:dPt>
            <c:idx val="1"/>
            <c:invertIfNegative val="0"/>
            <c:bubble3D val="0"/>
            <c:spPr>
              <a:solidFill>
                <a:schemeClr val="accent2"/>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3-D97A-4F8C-8E00-F1A30C88A98E}"/>
              </c:ext>
            </c:extLst>
          </c:dPt>
          <c:dPt>
            <c:idx val="2"/>
            <c:invertIfNegative val="0"/>
            <c:bubble3D val="0"/>
            <c:spPr>
              <a:solidFill>
                <a:schemeClr val="accent3"/>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5-D97A-4F8C-8E00-F1A30C88A98E}"/>
              </c:ext>
            </c:extLst>
          </c:dPt>
          <c:dPt>
            <c:idx val="3"/>
            <c:invertIfNegative val="0"/>
            <c:bubble3D val="0"/>
            <c:spPr>
              <a:solidFill>
                <a:schemeClr val="accent4"/>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7-D97A-4F8C-8E00-F1A30C88A98E}"/>
              </c:ext>
            </c:extLst>
          </c:dPt>
          <c:dPt>
            <c:idx val="4"/>
            <c:invertIfNegative val="0"/>
            <c:bubble3D val="0"/>
            <c:spPr>
              <a:solidFill>
                <a:schemeClr val="accent5"/>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9-D97A-4F8C-8E00-F1A30C88A98E}"/>
              </c:ext>
            </c:extLst>
          </c:dPt>
          <c:dPt>
            <c:idx val="5"/>
            <c:invertIfNegative val="0"/>
            <c:bubble3D val="0"/>
            <c:spPr>
              <a:solidFill>
                <a:schemeClr val="accent6"/>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B-D97A-4F8C-8E00-F1A30C88A98E}"/>
              </c:ext>
            </c:extLst>
          </c:dPt>
          <c:dPt>
            <c:idx val="6"/>
            <c:invertIfNegative val="0"/>
            <c:bubble3D val="0"/>
            <c:spPr>
              <a:solidFill>
                <a:schemeClr val="accent1">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D-D97A-4F8C-8E00-F1A30C88A98E}"/>
              </c:ext>
            </c:extLst>
          </c:dPt>
          <c:dPt>
            <c:idx val="7"/>
            <c:invertIfNegative val="0"/>
            <c:bubble3D val="0"/>
            <c:spPr>
              <a:solidFill>
                <a:schemeClr val="accent2">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0F-D97A-4F8C-8E00-F1A30C88A98E}"/>
              </c:ext>
            </c:extLst>
          </c:dPt>
          <c:dPt>
            <c:idx val="8"/>
            <c:invertIfNegative val="0"/>
            <c:bubble3D val="0"/>
            <c:spPr>
              <a:solidFill>
                <a:schemeClr val="accent3">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1-D97A-4F8C-8E00-F1A30C88A98E}"/>
              </c:ext>
            </c:extLst>
          </c:dPt>
          <c:dPt>
            <c:idx val="9"/>
            <c:invertIfNegative val="0"/>
            <c:bubble3D val="0"/>
            <c:spPr>
              <a:solidFill>
                <a:schemeClr val="accent4">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3-D97A-4F8C-8E00-F1A30C88A98E}"/>
              </c:ext>
            </c:extLst>
          </c:dPt>
          <c:dPt>
            <c:idx val="10"/>
            <c:invertIfNegative val="0"/>
            <c:bubble3D val="0"/>
            <c:spPr>
              <a:solidFill>
                <a:schemeClr val="accent5">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5-D97A-4F8C-8E00-F1A30C88A98E}"/>
              </c:ext>
            </c:extLst>
          </c:dPt>
          <c:dPt>
            <c:idx val="11"/>
            <c:invertIfNegative val="0"/>
            <c:bubble3D val="0"/>
            <c:spPr>
              <a:solidFill>
                <a:schemeClr val="accent6">
                  <a:lumMod val="6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7-D97A-4F8C-8E00-F1A30C88A98E}"/>
              </c:ext>
            </c:extLst>
          </c:dPt>
          <c:dPt>
            <c:idx val="12"/>
            <c:invertIfNegative val="0"/>
            <c:bubble3D val="0"/>
            <c:spPr>
              <a:solidFill>
                <a:schemeClr val="accent1">
                  <a:lumMod val="80000"/>
                  <a:lumOff val="2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9-D97A-4F8C-8E00-F1A30C88A98E}"/>
              </c:ext>
            </c:extLst>
          </c:dPt>
          <c:dPt>
            <c:idx val="13"/>
            <c:invertIfNegative val="0"/>
            <c:bubble3D val="0"/>
            <c:spPr>
              <a:solidFill>
                <a:schemeClr val="accent2">
                  <a:lumMod val="80000"/>
                  <a:lumOff val="2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B-D97A-4F8C-8E00-F1A30C88A98E}"/>
              </c:ext>
            </c:extLst>
          </c:dPt>
          <c:dPt>
            <c:idx val="14"/>
            <c:invertIfNegative val="0"/>
            <c:bubble3D val="0"/>
            <c:spPr>
              <a:solidFill>
                <a:schemeClr val="accent3">
                  <a:lumMod val="80000"/>
                  <a:lumOff val="2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D-D97A-4F8C-8E00-F1A30C88A98E}"/>
              </c:ext>
            </c:extLst>
          </c:dPt>
          <c:dPt>
            <c:idx val="15"/>
            <c:invertIfNegative val="0"/>
            <c:bubble3D val="0"/>
            <c:spPr>
              <a:solidFill>
                <a:schemeClr val="accent4">
                  <a:lumMod val="80000"/>
                  <a:lumOff val="20000"/>
                </a:schemeClr>
              </a:solidFill>
              <a:ln>
                <a:noFill/>
              </a:ln>
              <a:effectLst/>
              <a:scene3d>
                <a:camera prst="orthographicFront"/>
                <a:lightRig rig="threePt" dir="t"/>
              </a:scene3d>
              <a:sp3d>
                <a:bevelT w="82550" h="82550" prst="angle"/>
                <a:bevelB w="488950" h="514350"/>
              </a:sp3d>
            </c:spPr>
            <c:extLst>
              <c:ext xmlns:c16="http://schemas.microsoft.com/office/drawing/2014/chart" uri="{C3380CC4-5D6E-409C-BE32-E72D297353CC}">
                <c16:uniqueId val="{0000001F-D97A-4F8C-8E00-F1A30C88A98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[6]Hoja3!$J$4:$J$19</c:f>
              <c:strCache>
                <c:ptCount val="16"/>
                <c:pt idx="0">
                  <c:v>Ucayali</c:v>
                </c:pt>
                <c:pt idx="1">
                  <c:v>San Martin</c:v>
                </c:pt>
                <c:pt idx="2">
                  <c:v>Loreto</c:v>
                </c:pt>
                <c:pt idx="3">
                  <c:v>Huánuco</c:v>
                </c:pt>
                <c:pt idx="4">
                  <c:v>Cusco</c:v>
                </c:pt>
                <c:pt idx="5">
                  <c:v>Piura</c:v>
                </c:pt>
                <c:pt idx="6">
                  <c:v>Apurímac</c:v>
                </c:pt>
                <c:pt idx="7">
                  <c:v>Pasco</c:v>
                </c:pt>
                <c:pt idx="8">
                  <c:v>Amazonas</c:v>
                </c:pt>
                <c:pt idx="9">
                  <c:v>Madre de Dios</c:v>
                </c:pt>
                <c:pt idx="10">
                  <c:v>Ancash</c:v>
                </c:pt>
                <c:pt idx="11">
                  <c:v>Cajamarca</c:v>
                </c:pt>
                <c:pt idx="12">
                  <c:v>Ayacucho</c:v>
                </c:pt>
                <c:pt idx="13">
                  <c:v>Tacna</c:v>
                </c:pt>
                <c:pt idx="14">
                  <c:v>Junín</c:v>
                </c:pt>
                <c:pt idx="15">
                  <c:v>Otros</c:v>
                </c:pt>
              </c:strCache>
            </c:strRef>
          </c:cat>
          <c:val>
            <c:numRef>
              <c:f>[6]Hoja3!$K$4:$K$19</c:f>
              <c:numCache>
                <c:formatCode>General</c:formatCode>
                <c:ptCount val="16"/>
                <c:pt idx="0">
                  <c:v>1537.7399999999996</c:v>
                </c:pt>
                <c:pt idx="1">
                  <c:v>943.82000000000073</c:v>
                </c:pt>
                <c:pt idx="2">
                  <c:v>827.3900000000001</c:v>
                </c:pt>
                <c:pt idx="3">
                  <c:v>690.46000000000015</c:v>
                </c:pt>
                <c:pt idx="4">
                  <c:v>655.90359999999987</c:v>
                </c:pt>
                <c:pt idx="5">
                  <c:v>426.70740000000001</c:v>
                </c:pt>
                <c:pt idx="6">
                  <c:v>414.63999999999993</c:v>
                </c:pt>
                <c:pt idx="7">
                  <c:v>277.2299999999999</c:v>
                </c:pt>
                <c:pt idx="8">
                  <c:v>254.17000000000004</c:v>
                </c:pt>
                <c:pt idx="9">
                  <c:v>242.57999999999998</c:v>
                </c:pt>
                <c:pt idx="10">
                  <c:v>146.94649999999996</c:v>
                </c:pt>
                <c:pt idx="11">
                  <c:v>130.37999999999997</c:v>
                </c:pt>
                <c:pt idx="12">
                  <c:v>113.7474</c:v>
                </c:pt>
                <c:pt idx="13">
                  <c:v>110.6996</c:v>
                </c:pt>
                <c:pt idx="14">
                  <c:v>96.971899999999962</c:v>
                </c:pt>
                <c:pt idx="15">
                  <c:v>50.582549999999998</c:v>
                </c:pt>
              </c:numCache>
            </c:numRef>
          </c:val>
          <c:extLst>
            <c:ext xmlns:c16="http://schemas.microsoft.com/office/drawing/2014/chart" uri="{C3380CC4-5D6E-409C-BE32-E72D297353CC}">
              <c16:uniqueId val="{00000020-D97A-4F8C-8E00-F1A30C88A98E}"/>
            </c:ext>
          </c:extLst>
        </c:ser>
        <c:dLbls>
          <c:showLegendKey val="0"/>
          <c:showVal val="0"/>
          <c:showCatName val="0"/>
          <c:showSerName val="0"/>
          <c:showPercent val="0"/>
          <c:showBubbleSize val="0"/>
        </c:dLbls>
        <c:gapWidth val="39"/>
        <c:overlap val="1"/>
        <c:axId val="634901008"/>
        <c:axId val="634901992"/>
      </c:barChart>
      <c:catAx>
        <c:axId val="634901008"/>
        <c:scaling>
          <c:orientation val="minMax"/>
        </c:scaling>
        <c:delete val="0"/>
        <c:axPos val="l"/>
        <c:numFmt formatCode="General" sourceLinked="1"/>
        <c:majorTickMark val="none"/>
        <c:minorTickMark val="none"/>
        <c:tickLblPos val="nextTo"/>
        <c:spPr>
          <a:noFill/>
          <a:ln w="15875" cap="flat" cmpd="sng" algn="ctr">
            <a:solidFill>
              <a:schemeClr val="accent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crossAx val="634901992"/>
        <c:crosses val="autoZero"/>
        <c:auto val="1"/>
        <c:lblAlgn val="ctr"/>
        <c:lblOffset val="100"/>
        <c:noMultiLvlLbl val="0"/>
      </c:catAx>
      <c:valAx>
        <c:axId val="634901992"/>
        <c:scaling>
          <c:orientation val="minMax"/>
        </c:scaling>
        <c:delete val="0"/>
        <c:axPos val="b"/>
        <c:numFmt formatCode="#,##0" sourceLinked="0"/>
        <c:majorTickMark val="none"/>
        <c:minorTickMark val="none"/>
        <c:tickLblPos val="nextTo"/>
        <c:spPr>
          <a:noFill/>
          <a:ln w="15875">
            <a:solidFill>
              <a:schemeClr val="accent1">
                <a:lumMod val="75000"/>
              </a:schemeClr>
            </a:solidFill>
            <a:beve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crossAx val="63490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'Cuadro24-26_IntervencionesFauna'!$B$3</c:f>
              <c:strCache>
                <c:ptCount val="1"/>
                <c:pt idx="0">
                  <c:v>N° DE INTERVENCIONES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'Cuadro24-26_IntervencionesFauna'!$A$4:$A$24</c:f>
              <c:strCache>
                <c:ptCount val="21"/>
                <c:pt idx="0">
                  <c:v>AMAZONAS</c:v>
                </c:pt>
                <c:pt idx="1">
                  <c:v>ANCASH</c:v>
                </c:pt>
                <c:pt idx="2">
                  <c:v>APURIMAC</c:v>
                </c:pt>
                <c:pt idx="3">
                  <c:v>AREQUIPA </c:v>
                </c:pt>
                <c:pt idx="4">
                  <c:v>AYACUCHO</c:v>
                </c:pt>
                <c:pt idx="5">
                  <c:v>CAJAMARCA</c:v>
                </c:pt>
                <c:pt idx="6">
                  <c:v>CUSCO</c:v>
                </c:pt>
                <c:pt idx="7">
                  <c:v>HUANCAVELICA</c:v>
                </c:pt>
                <c:pt idx="8">
                  <c:v>HUANUCO</c:v>
                </c:pt>
                <c:pt idx="9">
                  <c:v>ICA</c:v>
                </c:pt>
                <c:pt idx="10">
                  <c:v>JUNIN</c:v>
                </c:pt>
                <c:pt idx="11">
                  <c:v>LA LIBERTAD</c:v>
                </c:pt>
                <c:pt idx="12">
                  <c:v>LIMA</c:v>
                </c:pt>
                <c:pt idx="13">
                  <c:v>MADRE DE DIOS</c:v>
                </c:pt>
                <c:pt idx="14">
                  <c:v>MOQUEGUA</c:v>
                </c:pt>
                <c:pt idx="15">
                  <c:v>PASCO</c:v>
                </c:pt>
                <c:pt idx="16">
                  <c:v>PIURA</c:v>
                </c:pt>
                <c:pt idx="17">
                  <c:v>PUNO</c:v>
                </c:pt>
                <c:pt idx="18">
                  <c:v>SAN MARTIN</c:v>
                </c:pt>
                <c:pt idx="19">
                  <c:v>TACNA</c:v>
                </c:pt>
                <c:pt idx="20">
                  <c:v>UCAYALI</c:v>
                </c:pt>
              </c:strCache>
            </c:strRef>
          </c:cat>
          <c:val>
            <c:numRef>
              <c:f>'Cuadro24-26_IntervencionesFauna'!$B$4:$B$24</c:f>
              <c:numCache>
                <c:formatCode>General</c:formatCode>
                <c:ptCount val="21"/>
                <c:pt idx="0">
                  <c:v>1</c:v>
                </c:pt>
                <c:pt idx="1">
                  <c:v>21</c:v>
                </c:pt>
                <c:pt idx="2">
                  <c:v>7</c:v>
                </c:pt>
                <c:pt idx="3">
                  <c:v>63</c:v>
                </c:pt>
                <c:pt idx="4">
                  <c:v>36</c:v>
                </c:pt>
                <c:pt idx="5">
                  <c:v>17</c:v>
                </c:pt>
                <c:pt idx="6">
                  <c:v>7</c:v>
                </c:pt>
                <c:pt idx="7">
                  <c:v>4</c:v>
                </c:pt>
                <c:pt idx="8">
                  <c:v>23</c:v>
                </c:pt>
                <c:pt idx="9">
                  <c:v>21</c:v>
                </c:pt>
                <c:pt idx="10">
                  <c:v>63</c:v>
                </c:pt>
                <c:pt idx="11">
                  <c:v>26</c:v>
                </c:pt>
                <c:pt idx="12">
                  <c:v>140</c:v>
                </c:pt>
                <c:pt idx="13">
                  <c:v>3</c:v>
                </c:pt>
                <c:pt idx="14">
                  <c:v>18</c:v>
                </c:pt>
                <c:pt idx="15">
                  <c:v>15</c:v>
                </c:pt>
                <c:pt idx="16">
                  <c:v>14</c:v>
                </c:pt>
                <c:pt idx="17">
                  <c:v>19</c:v>
                </c:pt>
                <c:pt idx="18">
                  <c:v>82</c:v>
                </c:pt>
                <c:pt idx="19">
                  <c:v>78</c:v>
                </c:pt>
                <c:pt idx="20">
                  <c:v>7</c:v>
                </c:pt>
              </c:numCache>
            </c:numRef>
          </c:val>
          <c:extLst>
            <c:ext xmlns:c16="http://schemas.microsoft.com/office/drawing/2014/chart" uri="{C3380CC4-5D6E-409C-BE32-E72D297353CC}">
              <c16:uniqueId val="{00000000-50DA-4FE5-80F2-B7C56412978F}"/>
            </c:ext>
          </c:extLst>
        </c:ser>
        <c:dLbls>
          <c:dLblPos val="outEnd"/>
          <c:showLegendKey val="0"/>
          <c:showVal val="1"/>
          <c:showCatName val="0"/>
          <c:showSerName val="0"/>
          <c:showPercent val="0"/>
          <c:showBubbleSize val="0"/>
        </c:dLbls>
        <c:gapWidth val="182"/>
        <c:axId val="519829896"/>
        <c:axId val="519833504"/>
      </c:barChart>
      <c:catAx>
        <c:axId val="51982989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DEPARTAMENTOS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9833504"/>
        <c:crosses val="autoZero"/>
        <c:auto val="1"/>
        <c:lblAlgn val="ctr"/>
        <c:lblOffset val="100"/>
        <c:noMultiLvlLbl val="0"/>
      </c:catAx>
      <c:valAx>
        <c:axId val="51983350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NUMERO DE INTERVENCIONES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9829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'Cuadro24-26_IntervencionesFauna'!$A$59:$A$79</c:f>
              <c:strCache>
                <c:ptCount val="21"/>
                <c:pt idx="0">
                  <c:v>Amazona amazonica</c:v>
                </c:pt>
                <c:pt idx="1">
                  <c:v>Falco sparverius</c:v>
                </c:pt>
                <c:pt idx="2">
                  <c:v>Coragyps atratus</c:v>
                </c:pt>
                <c:pt idx="3">
                  <c:v>Iguana iguana</c:v>
                </c:pt>
                <c:pt idx="4">
                  <c:v>Pionus menstruus</c:v>
                </c:pt>
                <c:pt idx="5">
                  <c:v>Oceanodroma hornbyi</c:v>
                </c:pt>
                <c:pt idx="6">
                  <c:v>Vicugna vicugna</c:v>
                </c:pt>
                <c:pt idx="7">
                  <c:v>Galea musteloides</c:v>
                </c:pt>
                <c:pt idx="8">
                  <c:v>Boa constrictor</c:v>
                </c:pt>
                <c:pt idx="9">
                  <c:v>Fulica sp.</c:v>
                </c:pt>
                <c:pt idx="10">
                  <c:v>Brotogeris versicolurus</c:v>
                </c:pt>
                <c:pt idx="11">
                  <c:v>Leucophaeus modestus</c:v>
                </c:pt>
                <c:pt idx="12">
                  <c:v>Orden Lepidoptera</c:v>
                </c:pt>
                <c:pt idx="13">
                  <c:v>Phalacrocorax gaimardi</c:v>
                </c:pt>
                <c:pt idx="14">
                  <c:v>Telmatobius sp.</c:v>
                </c:pt>
                <c:pt idx="15">
                  <c:v>Chelonoidis denticulata</c:v>
                </c:pt>
                <c:pt idx="16">
                  <c:v>Oceanodroma markhami</c:v>
                </c:pt>
                <c:pt idx="17">
                  <c:v>Podocnemis expansa</c:v>
                </c:pt>
                <c:pt idx="18">
                  <c:v>Podocnemis unifilis</c:v>
                </c:pt>
                <c:pt idx="19">
                  <c:v>Phalacrocorax bougainvilli</c:v>
                </c:pt>
                <c:pt idx="20">
                  <c:v>Telmatobius culeus</c:v>
                </c:pt>
              </c:strCache>
            </c:strRef>
          </c:cat>
          <c:val>
            <c:numRef>
              <c:f>'Cuadro24-26_IntervencionesFauna'!$B$59:$B$79</c:f>
              <c:numCache>
                <c:formatCode>General</c:formatCode>
                <c:ptCount val="21"/>
                <c:pt idx="0">
                  <c:v>20</c:v>
                </c:pt>
                <c:pt idx="1">
                  <c:v>20</c:v>
                </c:pt>
                <c:pt idx="2">
                  <c:v>23</c:v>
                </c:pt>
                <c:pt idx="3">
                  <c:v>23</c:v>
                </c:pt>
                <c:pt idx="4">
                  <c:v>27</c:v>
                </c:pt>
                <c:pt idx="5">
                  <c:v>27</c:v>
                </c:pt>
                <c:pt idx="6">
                  <c:v>28</c:v>
                </c:pt>
                <c:pt idx="7">
                  <c:v>30</c:v>
                </c:pt>
                <c:pt idx="8">
                  <c:v>36</c:v>
                </c:pt>
                <c:pt idx="9">
                  <c:v>37</c:v>
                </c:pt>
                <c:pt idx="10">
                  <c:v>43</c:v>
                </c:pt>
                <c:pt idx="11">
                  <c:v>48</c:v>
                </c:pt>
                <c:pt idx="12">
                  <c:v>62</c:v>
                </c:pt>
                <c:pt idx="13">
                  <c:v>71</c:v>
                </c:pt>
                <c:pt idx="14">
                  <c:v>76</c:v>
                </c:pt>
                <c:pt idx="15">
                  <c:v>86</c:v>
                </c:pt>
                <c:pt idx="16">
                  <c:v>92</c:v>
                </c:pt>
                <c:pt idx="17">
                  <c:v>123</c:v>
                </c:pt>
                <c:pt idx="18">
                  <c:v>148</c:v>
                </c:pt>
                <c:pt idx="19">
                  <c:v>381</c:v>
                </c:pt>
                <c:pt idx="20">
                  <c:v>1339</c:v>
                </c:pt>
              </c:numCache>
            </c:numRef>
          </c:val>
          <c:extLst>
            <c:ext xmlns:c16="http://schemas.microsoft.com/office/drawing/2014/chart" uri="{C3380CC4-5D6E-409C-BE32-E72D297353CC}">
              <c16:uniqueId val="{00000000-5252-442C-9CA6-CBD69D30FDB0}"/>
            </c:ext>
          </c:extLst>
        </c:ser>
        <c:dLbls>
          <c:showLegendKey val="0"/>
          <c:showVal val="1"/>
          <c:showCatName val="0"/>
          <c:showSerName val="0"/>
          <c:showPercent val="0"/>
          <c:showBubbleSize val="0"/>
        </c:dLbls>
        <c:gapWidth val="182"/>
        <c:axId val="738439696"/>
        <c:axId val="738444688"/>
      </c:barChart>
      <c:barChart>
        <c:barDir val="bar"/>
        <c:grouping val="clustered"/>
        <c:varyColors val="0"/>
        <c:ser>
          <c:idx val="1"/>
          <c:order val="1"/>
          <c:tx>
            <c:v>NOMCOM</c:v>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'Cuadro24-26_IntervencionesFauna'!$D$59:$D$79</c:f>
              <c:strCache>
                <c:ptCount val="21"/>
                <c:pt idx="0">
                  <c:v>Lora ala naranja</c:v>
                </c:pt>
                <c:pt idx="1">
                  <c:v>Cernícalo</c:v>
                </c:pt>
                <c:pt idx="2">
                  <c:v>Gallinazo cabeza negra</c:v>
                </c:pt>
                <c:pt idx="3">
                  <c:v>Iguana</c:v>
                </c:pt>
                <c:pt idx="4">
                  <c:v>Loro cabeza azul</c:v>
                </c:pt>
                <c:pt idx="5">
                  <c:v>Golondrina de mar de collar </c:v>
                </c:pt>
                <c:pt idx="6">
                  <c:v>Vicuña</c:v>
                </c:pt>
                <c:pt idx="7">
                  <c:v>Sacha cuy</c:v>
                </c:pt>
                <c:pt idx="8">
                  <c:v>Mantona</c:v>
                </c:pt>
                <c:pt idx="9">
                  <c:v>Gallareta</c:v>
                </c:pt>
                <c:pt idx="10">
                  <c:v>Pihuicho ala amarilla</c:v>
                </c:pt>
                <c:pt idx="11">
                  <c:v>Gaviota gris</c:v>
                </c:pt>
                <c:pt idx="12">
                  <c:v>Mariposas/Polillas</c:v>
                </c:pt>
                <c:pt idx="13">
                  <c:v>Chuita</c:v>
                </c:pt>
                <c:pt idx="14">
                  <c:v>Rana gigante</c:v>
                </c:pt>
                <c:pt idx="15">
                  <c:v>Motelo</c:v>
                </c:pt>
                <c:pt idx="16">
                  <c:v>Golondrina de mar de Markham</c:v>
                </c:pt>
                <c:pt idx="17">
                  <c:v>Charapa</c:v>
                </c:pt>
                <c:pt idx="18">
                  <c:v>Taricaya</c:v>
                </c:pt>
                <c:pt idx="19">
                  <c:v>Guanay</c:v>
                </c:pt>
                <c:pt idx="20">
                  <c:v>Rana del Titicaca</c:v>
                </c:pt>
              </c:strCache>
            </c:strRef>
          </c:cat>
          <c:val>
            <c:numRef>
              <c:f>'Cuadro24-26_IntervencionesFauna'!$B$59:$B$79</c:f>
              <c:numCache>
                <c:formatCode>General</c:formatCode>
                <c:ptCount val="21"/>
                <c:pt idx="0">
                  <c:v>20</c:v>
                </c:pt>
                <c:pt idx="1">
                  <c:v>20</c:v>
                </c:pt>
                <c:pt idx="2">
                  <c:v>23</c:v>
                </c:pt>
                <c:pt idx="3">
                  <c:v>23</c:v>
                </c:pt>
                <c:pt idx="4">
                  <c:v>27</c:v>
                </c:pt>
                <c:pt idx="5">
                  <c:v>27</c:v>
                </c:pt>
                <c:pt idx="6">
                  <c:v>28</c:v>
                </c:pt>
                <c:pt idx="7">
                  <c:v>30</c:v>
                </c:pt>
                <c:pt idx="8">
                  <c:v>36</c:v>
                </c:pt>
                <c:pt idx="9">
                  <c:v>37</c:v>
                </c:pt>
                <c:pt idx="10">
                  <c:v>43</c:v>
                </c:pt>
                <c:pt idx="11">
                  <c:v>48</c:v>
                </c:pt>
                <c:pt idx="12">
                  <c:v>62</c:v>
                </c:pt>
                <c:pt idx="13">
                  <c:v>71</c:v>
                </c:pt>
                <c:pt idx="14">
                  <c:v>76</c:v>
                </c:pt>
                <c:pt idx="15">
                  <c:v>86</c:v>
                </c:pt>
                <c:pt idx="16">
                  <c:v>92</c:v>
                </c:pt>
                <c:pt idx="17">
                  <c:v>123</c:v>
                </c:pt>
                <c:pt idx="18">
                  <c:v>148</c:v>
                </c:pt>
                <c:pt idx="19">
                  <c:v>381</c:v>
                </c:pt>
                <c:pt idx="20">
                  <c:v>1339</c:v>
                </c:pt>
              </c:numCache>
            </c:numRef>
          </c:val>
          <c:extLst>
            <c:ext xmlns:c16="http://schemas.microsoft.com/office/drawing/2014/chart" uri="{C3380CC4-5D6E-409C-BE32-E72D297353CC}">
              <c16:uniqueId val="{00000001-5252-442C-9CA6-CBD69D30FDB0}"/>
            </c:ext>
          </c:extLst>
        </c:ser>
        <c:dLbls>
          <c:showLegendKey val="0"/>
          <c:showVal val="1"/>
          <c:showCatName val="0"/>
          <c:showSerName val="0"/>
          <c:showPercent val="0"/>
          <c:showBubbleSize val="0"/>
        </c:dLbls>
        <c:gapWidth val="182"/>
        <c:axId val="718279296"/>
        <c:axId val="718284704"/>
      </c:barChart>
      <c:catAx>
        <c:axId val="738439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Nombre científico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8444688"/>
        <c:crosses val="autoZero"/>
        <c:auto val="1"/>
        <c:lblAlgn val="ctr"/>
        <c:lblOffset val="100"/>
        <c:noMultiLvlLbl val="0"/>
      </c:catAx>
      <c:valAx>
        <c:axId val="738444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Especímenes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8439696"/>
        <c:crosses val="autoZero"/>
        <c:crossBetween val="between"/>
      </c:valAx>
      <c:valAx>
        <c:axId val="718284704"/>
        <c:scaling>
          <c:orientation val="minMax"/>
        </c:scaling>
        <c:delete val="1"/>
        <c:axPos val="t"/>
        <c:numFmt formatCode="General" sourceLinked="1"/>
        <c:majorTickMark val="out"/>
        <c:minorTickMark val="none"/>
        <c:tickLblPos val="nextTo"/>
        <c:crossAx val="718279296"/>
        <c:crosses val="max"/>
        <c:crossBetween val="between"/>
      </c:valAx>
      <c:catAx>
        <c:axId val="7182792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Nombre común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8284704"/>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65-446E-AA07-273D9F5FD1C0}"/>
            </c:ext>
          </c:extLst>
        </c:ser>
        <c:ser>
          <c:idx val="0"/>
          <c:order val="1"/>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65-446E-AA07-273D9F5FD1C0}"/>
            </c:ext>
          </c:extLst>
        </c:ser>
        <c:ser>
          <c:idx val="2"/>
          <c:order val="2"/>
          <c:spPr>
            <a:solidFill>
              <a:srgbClr val="00FF00"/>
            </a:solidFill>
            <a:ln w="25400">
              <a:noFill/>
            </a:ln>
          </c:spPr>
          <c:invertIfNegative val="0"/>
          <c:dPt>
            <c:idx val="0"/>
            <c:invertIfNegative val="1"/>
            <c:bubble3D val="0"/>
            <c:extLst>
              <c:ext xmlns:c16="http://schemas.microsoft.com/office/drawing/2014/chart" uri="{C3380CC4-5D6E-409C-BE32-E72D297353CC}">
                <c16:uniqueId val="{00000002-8C65-446E-AA07-273D9F5FD1C0}"/>
              </c:ext>
            </c:extLst>
          </c:dPt>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8C65-446E-AA07-273D9F5FD1C0}"/>
            </c:ext>
          </c:extLst>
        </c:ser>
        <c:ser>
          <c:idx val="3"/>
          <c:order val="3"/>
          <c:spPr>
            <a:solidFill>
              <a:srgbClr val="A0E0E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4-8C65-446E-AA07-273D9F5FD1C0}"/>
            </c:ext>
          </c:extLst>
        </c:ser>
        <c:ser>
          <c:idx val="4"/>
          <c:order val="4"/>
          <c:spPr>
            <a:solidFill>
              <a:srgbClr val="600080"/>
            </a:solidFill>
            <a:ln w="25400">
              <a:noFill/>
            </a:ln>
          </c:spPr>
          <c:invertIfNegative val="0"/>
          <c:dLbls>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8C65-446E-AA07-273D9F5FD1C0}"/>
            </c:ext>
          </c:extLst>
        </c:ser>
        <c:ser>
          <c:idx val="5"/>
          <c:order val="5"/>
          <c:spPr>
            <a:solidFill>
              <a:srgbClr val="FF8080"/>
            </a:solidFill>
            <a:ln w="25400">
              <a:noFill/>
            </a:ln>
          </c:spPr>
          <c:invertIfNegative val="0"/>
          <c:dLbls>
            <c:dLbl>
              <c:idx val="0"/>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5-446E-AA07-273D9F5FD1C0}"/>
                </c:ext>
              </c:extLst>
            </c:dLbl>
            <c:numFmt formatCode="#,##0" sourceLinked="0"/>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7-8C65-446E-AA07-273D9F5FD1C0}"/>
            </c:ext>
          </c:extLst>
        </c:ser>
        <c:dLbls>
          <c:showLegendKey val="0"/>
          <c:showVal val="0"/>
          <c:showCatName val="0"/>
          <c:showSerName val="0"/>
          <c:showPercent val="0"/>
          <c:showBubbleSize val="0"/>
        </c:dLbls>
        <c:gapWidth val="30"/>
        <c:overlap val="-30"/>
        <c:axId val="244917936"/>
        <c:axId val="244918328"/>
      </c:barChart>
      <c:catAx>
        <c:axId val="24491793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s-ES"/>
          </a:p>
        </c:txPr>
        <c:crossAx val="244918328"/>
        <c:crosses val="autoZero"/>
        <c:auto val="1"/>
        <c:lblAlgn val="ctr"/>
        <c:lblOffset val="100"/>
        <c:tickLblSkip val="1"/>
        <c:tickMarkSkip val="1"/>
        <c:noMultiLvlLbl val="0"/>
      </c:catAx>
      <c:valAx>
        <c:axId val="24491832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44917936"/>
        <c:crosses val="autoZero"/>
        <c:crossBetween val="between"/>
      </c:valAx>
      <c:spPr>
        <a:noFill/>
        <a:ln w="25400">
          <a:noFill/>
        </a:ln>
      </c:spPr>
    </c:plotArea>
    <c:legend>
      <c:legendPos val="r"/>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9" orientation="landscape" horizontalDpi="-4" verticalDpi="72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pie3DChart>
        <c:varyColors val="1"/>
        <c:ser>
          <c:idx val="0"/>
          <c:order val="0"/>
          <c:spPr>
            <a:ln w="25400">
              <a:noFill/>
            </a:ln>
          </c:spPr>
          <c:explosion val="14"/>
          <c:dPt>
            <c:idx val="0"/>
            <c:bubble3D val="0"/>
            <c:spPr>
              <a:solidFill>
                <a:srgbClr val="8080FF"/>
              </a:solidFill>
              <a:ln w="25400">
                <a:noFill/>
              </a:ln>
            </c:spPr>
            <c:extLst>
              <c:ext xmlns:c16="http://schemas.microsoft.com/office/drawing/2014/chart" uri="{C3380CC4-5D6E-409C-BE32-E72D297353CC}">
                <c16:uniqueId val="{00000001-E514-4A38-85D0-C1DDE6D2738D}"/>
              </c:ext>
            </c:extLst>
          </c:dPt>
          <c:dPt>
            <c:idx val="1"/>
            <c:bubble3D val="0"/>
            <c:spPr>
              <a:solidFill>
                <a:srgbClr val="802060"/>
              </a:solidFill>
              <a:ln w="25400">
                <a:noFill/>
              </a:ln>
            </c:spPr>
            <c:extLst>
              <c:ext xmlns:c16="http://schemas.microsoft.com/office/drawing/2014/chart" uri="{C3380CC4-5D6E-409C-BE32-E72D297353CC}">
                <c16:uniqueId val="{00000003-E514-4A38-85D0-C1DDE6D2738D}"/>
              </c:ext>
            </c:extLst>
          </c:dPt>
          <c:dPt>
            <c:idx val="2"/>
            <c:bubble3D val="0"/>
            <c:spPr>
              <a:solidFill>
                <a:srgbClr val="FFFFC0"/>
              </a:solidFill>
              <a:ln w="25400">
                <a:noFill/>
              </a:ln>
            </c:spPr>
            <c:extLst>
              <c:ext xmlns:c16="http://schemas.microsoft.com/office/drawing/2014/chart" uri="{C3380CC4-5D6E-409C-BE32-E72D297353CC}">
                <c16:uniqueId val="{00000005-E514-4A38-85D0-C1DDE6D2738D}"/>
              </c:ext>
            </c:extLst>
          </c:dPt>
          <c:dPt>
            <c:idx val="3"/>
            <c:bubble3D val="0"/>
            <c:spPr>
              <a:solidFill>
                <a:srgbClr val="A0E0E0"/>
              </a:solidFill>
              <a:ln w="25400">
                <a:noFill/>
              </a:ln>
            </c:spPr>
            <c:extLst>
              <c:ext xmlns:c16="http://schemas.microsoft.com/office/drawing/2014/chart" uri="{C3380CC4-5D6E-409C-BE32-E72D297353CC}">
                <c16:uniqueId val="{00000007-E514-4A38-85D0-C1DDE6D2738D}"/>
              </c:ext>
            </c:extLst>
          </c:dPt>
          <c:dPt>
            <c:idx val="4"/>
            <c:bubble3D val="0"/>
            <c:spPr>
              <a:solidFill>
                <a:srgbClr val="600080"/>
              </a:solidFill>
              <a:ln w="25400">
                <a:noFill/>
              </a:ln>
            </c:spPr>
            <c:extLst>
              <c:ext xmlns:c16="http://schemas.microsoft.com/office/drawing/2014/chart" uri="{C3380CC4-5D6E-409C-BE32-E72D297353CC}">
                <c16:uniqueId val="{00000009-E514-4A38-85D0-C1DDE6D2738D}"/>
              </c:ext>
            </c:extLst>
          </c:dPt>
          <c:dPt>
            <c:idx val="5"/>
            <c:bubble3D val="0"/>
            <c:spPr>
              <a:solidFill>
                <a:srgbClr val="FF8080"/>
              </a:solidFill>
              <a:ln w="25400">
                <a:noFill/>
              </a:ln>
            </c:spPr>
            <c:extLst>
              <c:ext xmlns:c16="http://schemas.microsoft.com/office/drawing/2014/chart" uri="{C3380CC4-5D6E-409C-BE32-E72D297353CC}">
                <c16:uniqueId val="{0000000B-E514-4A38-85D0-C1DDE6D2738D}"/>
              </c:ext>
            </c:extLst>
          </c:dPt>
          <c:dPt>
            <c:idx val="6"/>
            <c:bubble3D val="0"/>
            <c:spPr>
              <a:solidFill>
                <a:srgbClr val="0080C0"/>
              </a:solidFill>
              <a:ln w="25400">
                <a:noFill/>
              </a:ln>
            </c:spPr>
            <c:extLst>
              <c:ext xmlns:c16="http://schemas.microsoft.com/office/drawing/2014/chart" uri="{C3380CC4-5D6E-409C-BE32-E72D297353CC}">
                <c16:uniqueId val="{0000000D-E514-4A38-85D0-C1DDE6D2738D}"/>
              </c:ext>
            </c:extLst>
          </c:dPt>
          <c:dPt>
            <c:idx val="7"/>
            <c:bubble3D val="0"/>
            <c:spPr>
              <a:solidFill>
                <a:srgbClr val="C0C0FF"/>
              </a:solidFill>
              <a:ln w="25400">
                <a:noFill/>
              </a:ln>
            </c:spPr>
            <c:extLst>
              <c:ext xmlns:c16="http://schemas.microsoft.com/office/drawing/2014/chart" uri="{C3380CC4-5D6E-409C-BE32-E72D297353CC}">
                <c16:uniqueId val="{0000000F-E514-4A38-85D0-C1DDE6D2738D}"/>
              </c:ext>
            </c:extLst>
          </c:dPt>
          <c:dPt>
            <c:idx val="8"/>
            <c:bubble3D val="0"/>
            <c:spPr>
              <a:solidFill>
                <a:srgbClr val="000080"/>
              </a:solidFill>
              <a:ln w="25400">
                <a:noFill/>
              </a:ln>
            </c:spPr>
            <c:extLst>
              <c:ext xmlns:c16="http://schemas.microsoft.com/office/drawing/2014/chart" uri="{C3380CC4-5D6E-409C-BE32-E72D297353CC}">
                <c16:uniqueId val="{00000011-E514-4A38-85D0-C1DDE6D2738D}"/>
              </c:ext>
            </c:extLst>
          </c:dPt>
          <c:dPt>
            <c:idx val="9"/>
            <c:bubble3D val="0"/>
            <c:spPr>
              <a:solidFill>
                <a:srgbClr val="FF00FF"/>
              </a:solidFill>
              <a:ln w="25400">
                <a:noFill/>
              </a:ln>
            </c:spPr>
            <c:extLst>
              <c:ext xmlns:c16="http://schemas.microsoft.com/office/drawing/2014/chart" uri="{C3380CC4-5D6E-409C-BE32-E72D297353CC}">
                <c16:uniqueId val="{00000013-E514-4A38-85D0-C1DDE6D2738D}"/>
              </c:ext>
            </c:extLst>
          </c:dPt>
          <c:dLbls>
            <c:dLbl>
              <c:idx val="0"/>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514-4A38-85D0-C1DDE6D2738D}"/>
                </c:ext>
              </c:extLst>
            </c:dLbl>
            <c:dLbl>
              <c:idx val="1"/>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514-4A38-85D0-C1DDE6D2738D}"/>
                </c:ext>
              </c:extLst>
            </c:dLbl>
            <c:dLbl>
              <c:idx val="2"/>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514-4A38-85D0-C1DDE6D2738D}"/>
                </c:ext>
              </c:extLst>
            </c:dLbl>
            <c:dLbl>
              <c:idx val="3"/>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514-4A38-85D0-C1DDE6D2738D}"/>
                </c:ext>
              </c:extLst>
            </c:dLbl>
            <c:dLbl>
              <c:idx val="4"/>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514-4A38-85D0-C1DDE6D2738D}"/>
                </c:ext>
              </c:extLst>
            </c:dLbl>
            <c:dLbl>
              <c:idx val="5"/>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514-4A38-85D0-C1DDE6D2738D}"/>
                </c:ext>
              </c:extLst>
            </c:dLbl>
            <c:dLbl>
              <c:idx val="6"/>
              <c:numFmt formatCode="0.00%" sourceLinked="0"/>
              <c:spPr>
                <a:noFill/>
                <a:ln w="25400">
                  <a:noFill/>
                </a:ln>
              </c:spPr>
              <c:txPr>
                <a:bodyPr/>
                <a:lstStyle/>
                <a:p>
                  <a:pPr>
                    <a:defRPr sz="700"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514-4A38-85D0-C1DDE6D2738D}"/>
                </c:ext>
              </c:extLst>
            </c:dLbl>
            <c:dLbl>
              <c:idx val="7"/>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514-4A38-85D0-C1DDE6D2738D}"/>
                </c:ext>
              </c:extLst>
            </c:dLbl>
            <c:dLbl>
              <c:idx val="8"/>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514-4A38-85D0-C1DDE6D2738D}"/>
                </c:ext>
              </c:extLst>
            </c:dLbl>
            <c:dLbl>
              <c:idx val="9"/>
              <c:numFmt formatCode="0.00%" sourceLinked="0"/>
              <c:spPr>
                <a:noFill/>
                <a:ln w="25400">
                  <a:noFill/>
                </a:ln>
              </c:spPr>
              <c:txPr>
                <a:bodyPr/>
                <a:lstStyle/>
                <a:p>
                  <a:pPr>
                    <a:defRPr sz="125" b="0" i="0" u="none" strike="noStrike" baseline="0">
                      <a:solidFill>
                        <a:srgbClr val="000000"/>
                      </a:solidFill>
                      <a:latin typeface="Arial"/>
                      <a:ea typeface="Arial"/>
                      <a:cs typeface="Arial"/>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514-4A38-85D0-C1DDE6D2738D}"/>
                </c:ext>
              </c:extLst>
            </c:dLbl>
            <c:numFmt formatCode="0.00%" sourceLinked="0"/>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10"/>
              <c:pt idx="0">
                <c:v>Aguano masha</c:v>
              </c:pt>
              <c:pt idx="1">
                <c:v>Quinaquina</c:v>
              </c:pt>
              <c:pt idx="2">
                <c:v>Estoraque</c:v>
              </c:pt>
              <c:pt idx="3">
                <c:v>Pumaquiro</c:v>
              </c:pt>
              <c:pt idx="4">
                <c:v>Capirona</c:v>
              </c:pt>
              <c:pt idx="5">
                <c:v>Oreja de león</c:v>
              </c:pt>
              <c:pt idx="6">
                <c:v>Quinilla</c:v>
              </c:pt>
              <c:pt idx="7">
                <c:v>Guayacán</c:v>
              </c:pt>
              <c:pt idx="8">
                <c:v>Tahuarí</c:v>
              </c:pt>
              <c:pt idx="9">
                <c:v>Varias</c:v>
              </c:pt>
            </c:strLit>
          </c:cat>
          <c:val>
            <c:numLit>
              <c:formatCode>General</c:formatCode>
              <c:ptCount val="10"/>
              <c:pt idx="0">
                <c:v>3089.68</c:v>
              </c:pt>
              <c:pt idx="1">
                <c:v>987.21699999999805</c:v>
              </c:pt>
              <c:pt idx="2">
                <c:v>1639.9549999999799</c:v>
              </c:pt>
              <c:pt idx="3">
                <c:v>375.51</c:v>
              </c:pt>
              <c:pt idx="4">
                <c:v>168.34</c:v>
              </c:pt>
              <c:pt idx="5">
                <c:v>198.001</c:v>
              </c:pt>
              <c:pt idx="6">
                <c:v>319.49099999999601</c:v>
              </c:pt>
              <c:pt idx="7">
                <c:v>105.754</c:v>
              </c:pt>
              <c:pt idx="8">
                <c:v>101.66999999999901</c:v>
              </c:pt>
              <c:pt idx="9">
                <c:v>286.0607</c:v>
              </c:pt>
            </c:numLit>
          </c:val>
          <c:extLst>
            <c:ext xmlns:c16="http://schemas.microsoft.com/office/drawing/2014/chart" uri="{C3380CC4-5D6E-409C-BE32-E72D297353CC}">
              <c16:uniqueId val="{00000014-E514-4A38-85D0-C1DDE6D2738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000000000000466" r="0.75000000000000466" t="1" header="0" footer="0"/>
    <c:pageSetup paperSize="268" orientation="landscape" horizontalDpi="-3"/>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9" Type="http://schemas.openxmlformats.org/officeDocument/2006/relationships/chart" Target="../charts/chart2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5</xdr:col>
      <xdr:colOff>270040</xdr:colOff>
      <xdr:row>3</xdr:row>
      <xdr:rowOff>78426</xdr:rowOff>
    </xdr:from>
    <xdr:to>
      <xdr:col>11</xdr:col>
      <xdr:colOff>276101</xdr:colOff>
      <xdr:row>17</xdr:row>
      <xdr:rowOff>120979</xdr:rowOff>
    </xdr:to>
    <xdr:graphicFrame macro="">
      <xdr:nvGraphicFramePr>
        <xdr:cNvPr id="3" name="Gráfico 2">
          <a:extLst>
            <a:ext uri="{FF2B5EF4-FFF2-40B4-BE49-F238E27FC236}">
              <a16:creationId xmlns:a16="http://schemas.microsoft.com/office/drawing/2014/main" id="{06110C8D-1BE5-4AC7-8E70-BB231460C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136072</xdr:colOff>
      <xdr:row>20</xdr:row>
      <xdr:rowOff>54675</xdr:rowOff>
    </xdr:from>
    <xdr:to>
      <xdr:col>11</xdr:col>
      <xdr:colOff>136072</xdr:colOff>
      <xdr:row>34</xdr:row>
      <xdr:rowOff>130875</xdr:rowOff>
    </xdr:to>
    <xdr:graphicFrame macro="">
      <xdr:nvGraphicFramePr>
        <xdr:cNvPr id="4" name="Gráfico 3">
          <a:extLst>
            <a:ext uri="{FF2B5EF4-FFF2-40B4-BE49-F238E27FC236}">
              <a16:creationId xmlns:a16="http://schemas.microsoft.com/office/drawing/2014/main" id="{CB79C155-2B1D-4A80-9B31-3F03F1123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734786</xdr:colOff>
      <xdr:row>3</xdr:row>
      <xdr:rowOff>81643</xdr:rowOff>
    </xdr:from>
    <xdr:to>
      <xdr:col>17</xdr:col>
      <xdr:colOff>740847</xdr:colOff>
      <xdr:row>17</xdr:row>
      <xdr:rowOff>124196</xdr:rowOff>
    </xdr:to>
    <xdr:graphicFrame macro="">
      <xdr:nvGraphicFramePr>
        <xdr:cNvPr id="5" name="Gráfico 4">
          <a:extLst>
            <a:ext uri="{FF2B5EF4-FFF2-40B4-BE49-F238E27FC236}">
              <a16:creationId xmlns:a16="http://schemas.microsoft.com/office/drawing/2014/main" id="{73DEB767-C1D9-4BEF-B56C-672DFE337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0</xdr:rowOff>
    </xdr:from>
    <xdr:to>
      <xdr:col>2</xdr:col>
      <xdr:colOff>0</xdr:colOff>
      <xdr:row>15</xdr:row>
      <xdr:rowOff>0</xdr:rowOff>
    </xdr:to>
    <xdr:graphicFrame macro="">
      <xdr:nvGraphicFramePr>
        <xdr:cNvPr id="2" name="Chart 4">
          <a:extLst>
            <a:ext uri="{FF2B5EF4-FFF2-40B4-BE49-F238E27FC236}">
              <a16:creationId xmlns:a16="http://schemas.microsoft.com/office/drawing/2014/main" id="{C22DE7D9-8C3F-4480-A616-7194F1C4B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15</xdr:row>
      <xdr:rowOff>0</xdr:rowOff>
    </xdr:from>
    <xdr:to>
      <xdr:col>2</xdr:col>
      <xdr:colOff>0</xdr:colOff>
      <xdr:row>15</xdr:row>
      <xdr:rowOff>0</xdr:rowOff>
    </xdr:to>
    <xdr:graphicFrame macro="">
      <xdr:nvGraphicFramePr>
        <xdr:cNvPr id="3" name="Chart 5">
          <a:extLst>
            <a:ext uri="{FF2B5EF4-FFF2-40B4-BE49-F238E27FC236}">
              <a16:creationId xmlns:a16="http://schemas.microsoft.com/office/drawing/2014/main" id="{D77FB8E1-41E3-4BC3-AD18-37B9D8E5E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66</xdr:row>
      <xdr:rowOff>0</xdr:rowOff>
    </xdr:from>
    <xdr:to>
      <xdr:col>2</xdr:col>
      <xdr:colOff>0</xdr:colOff>
      <xdr:row>66</xdr:row>
      <xdr:rowOff>0</xdr:rowOff>
    </xdr:to>
    <xdr:graphicFrame macro="">
      <xdr:nvGraphicFramePr>
        <xdr:cNvPr id="2" name="Chart 4">
          <a:extLst>
            <a:ext uri="{FF2B5EF4-FFF2-40B4-BE49-F238E27FC236}">
              <a16:creationId xmlns:a16="http://schemas.microsoft.com/office/drawing/2014/main" id="{721AEA93-9487-4DED-82FB-7B2EB1E11F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66</xdr:row>
      <xdr:rowOff>0</xdr:rowOff>
    </xdr:from>
    <xdr:to>
      <xdr:col>2</xdr:col>
      <xdr:colOff>0</xdr:colOff>
      <xdr:row>66</xdr:row>
      <xdr:rowOff>0</xdr:rowOff>
    </xdr:to>
    <xdr:graphicFrame macro="">
      <xdr:nvGraphicFramePr>
        <xdr:cNvPr id="3" name="Chart 5">
          <a:extLst>
            <a:ext uri="{FF2B5EF4-FFF2-40B4-BE49-F238E27FC236}">
              <a16:creationId xmlns:a16="http://schemas.microsoft.com/office/drawing/2014/main" id="{803862F4-65F1-4975-845E-8592777CB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33</xdr:row>
      <xdr:rowOff>0</xdr:rowOff>
    </xdr:from>
    <xdr:to>
      <xdr:col>2</xdr:col>
      <xdr:colOff>0</xdr:colOff>
      <xdr:row>33</xdr:row>
      <xdr:rowOff>0</xdr:rowOff>
    </xdr:to>
    <xdr:graphicFrame macro="">
      <xdr:nvGraphicFramePr>
        <xdr:cNvPr id="2" name="Chart 4">
          <a:extLst>
            <a:ext uri="{FF2B5EF4-FFF2-40B4-BE49-F238E27FC236}">
              <a16:creationId xmlns:a16="http://schemas.microsoft.com/office/drawing/2014/main" id="{94941F32-C6DD-4DC4-A85C-52C5F4ECE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33</xdr:row>
      <xdr:rowOff>0</xdr:rowOff>
    </xdr:from>
    <xdr:to>
      <xdr:col>2</xdr:col>
      <xdr:colOff>0</xdr:colOff>
      <xdr:row>33</xdr:row>
      <xdr:rowOff>0</xdr:rowOff>
    </xdr:to>
    <xdr:graphicFrame macro="">
      <xdr:nvGraphicFramePr>
        <xdr:cNvPr id="3" name="Chart 5">
          <a:extLst>
            <a:ext uri="{FF2B5EF4-FFF2-40B4-BE49-F238E27FC236}">
              <a16:creationId xmlns:a16="http://schemas.microsoft.com/office/drawing/2014/main" id="{B206BC7A-1DCD-4021-9AB9-E8DA02D3E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162</xdr:row>
      <xdr:rowOff>0</xdr:rowOff>
    </xdr:from>
    <xdr:to>
      <xdr:col>2</xdr:col>
      <xdr:colOff>0</xdr:colOff>
      <xdr:row>162</xdr:row>
      <xdr:rowOff>0</xdr:rowOff>
    </xdr:to>
    <xdr:graphicFrame macro="">
      <xdr:nvGraphicFramePr>
        <xdr:cNvPr id="2" name="Chart 4">
          <a:extLst>
            <a:ext uri="{FF2B5EF4-FFF2-40B4-BE49-F238E27FC236}">
              <a16:creationId xmlns:a16="http://schemas.microsoft.com/office/drawing/2014/main" id="{B7508990-24CD-472D-B332-23632E89B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162</xdr:row>
      <xdr:rowOff>0</xdr:rowOff>
    </xdr:from>
    <xdr:to>
      <xdr:col>2</xdr:col>
      <xdr:colOff>0</xdr:colOff>
      <xdr:row>162</xdr:row>
      <xdr:rowOff>0</xdr:rowOff>
    </xdr:to>
    <xdr:graphicFrame macro="">
      <xdr:nvGraphicFramePr>
        <xdr:cNvPr id="3" name="Chart 5">
          <a:extLst>
            <a:ext uri="{FF2B5EF4-FFF2-40B4-BE49-F238E27FC236}">
              <a16:creationId xmlns:a16="http://schemas.microsoft.com/office/drawing/2014/main" id="{4EF1A216-06EB-4FE9-B80A-3AEB0379B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42675</xdr:colOff>
      <xdr:row>11</xdr:row>
      <xdr:rowOff>94260</xdr:rowOff>
    </xdr:from>
    <xdr:to>
      <xdr:col>13</xdr:col>
      <xdr:colOff>217713</xdr:colOff>
      <xdr:row>22</xdr:row>
      <xdr:rowOff>33028</xdr:rowOff>
    </xdr:to>
    <xdr:graphicFrame macro="">
      <xdr:nvGraphicFramePr>
        <xdr:cNvPr id="2" name="Gráfico 1">
          <a:extLst>
            <a:ext uri="{FF2B5EF4-FFF2-40B4-BE49-F238E27FC236}">
              <a16:creationId xmlns:a16="http://schemas.microsoft.com/office/drawing/2014/main" id="{1587394E-8070-4DCA-AEE1-C4A51FAB8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673225</xdr:colOff>
      <xdr:row>1</xdr:row>
      <xdr:rowOff>259080</xdr:rowOff>
    </xdr:from>
    <xdr:to>
      <xdr:col>10</xdr:col>
      <xdr:colOff>610875</xdr:colOff>
      <xdr:row>18</xdr:row>
      <xdr:rowOff>142875</xdr:rowOff>
    </xdr:to>
    <xdr:graphicFrame macro="">
      <xdr:nvGraphicFramePr>
        <xdr:cNvPr id="2" name="Gráfico 1">
          <a:extLst>
            <a:ext uri="{FF2B5EF4-FFF2-40B4-BE49-F238E27FC236}">
              <a16:creationId xmlns:a16="http://schemas.microsoft.com/office/drawing/2014/main" id="{623DF35D-F054-4B37-8561-D09E46402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754156</xdr:colOff>
      <xdr:row>2</xdr:row>
      <xdr:rowOff>19050</xdr:rowOff>
    </xdr:from>
    <xdr:to>
      <xdr:col>11</xdr:col>
      <xdr:colOff>239806</xdr:colOff>
      <xdr:row>21</xdr:row>
      <xdr:rowOff>122464</xdr:rowOff>
    </xdr:to>
    <xdr:graphicFrame macro="">
      <xdr:nvGraphicFramePr>
        <xdr:cNvPr id="2" name="Gráfico 1">
          <a:extLst>
            <a:ext uri="{FF2B5EF4-FFF2-40B4-BE49-F238E27FC236}">
              <a16:creationId xmlns:a16="http://schemas.microsoft.com/office/drawing/2014/main" id="{A0FF035D-71A5-4685-97BB-08215B907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572951</xdr:colOff>
      <xdr:row>2</xdr:row>
      <xdr:rowOff>83985</xdr:rowOff>
    </xdr:from>
    <xdr:to>
      <xdr:col>10</xdr:col>
      <xdr:colOff>316261</xdr:colOff>
      <xdr:row>18</xdr:row>
      <xdr:rowOff>248815</xdr:rowOff>
    </xdr:to>
    <xdr:graphicFrame macro="">
      <xdr:nvGraphicFramePr>
        <xdr:cNvPr id="2" name="Gráfico 1">
          <a:extLst>
            <a:ext uri="{FF2B5EF4-FFF2-40B4-BE49-F238E27FC236}">
              <a16:creationId xmlns:a16="http://schemas.microsoft.com/office/drawing/2014/main" id="{CE973361-1C1F-4A83-9821-589D758D4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676274</xdr:colOff>
      <xdr:row>5</xdr:row>
      <xdr:rowOff>28575</xdr:rowOff>
    </xdr:from>
    <xdr:to>
      <xdr:col>15</xdr:col>
      <xdr:colOff>171449</xdr:colOff>
      <xdr:row>21</xdr:row>
      <xdr:rowOff>9525</xdr:rowOff>
    </xdr:to>
    <xdr:graphicFrame macro="">
      <xdr:nvGraphicFramePr>
        <xdr:cNvPr id="2" name="Gráfico 1">
          <a:extLst>
            <a:ext uri="{FF2B5EF4-FFF2-40B4-BE49-F238E27FC236}">
              <a16:creationId xmlns:a16="http://schemas.microsoft.com/office/drawing/2014/main" id="{0B433C30-1EBE-4726-90DD-3666E1263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42861</xdr:colOff>
      <xdr:row>9</xdr:row>
      <xdr:rowOff>85725</xdr:rowOff>
    </xdr:from>
    <xdr:to>
      <xdr:col>6</xdr:col>
      <xdr:colOff>752474</xdr:colOff>
      <xdr:row>22</xdr:row>
      <xdr:rowOff>28575</xdr:rowOff>
    </xdr:to>
    <xdr:graphicFrame macro="">
      <xdr:nvGraphicFramePr>
        <xdr:cNvPr id="2" name="Gráfico 1">
          <a:extLst>
            <a:ext uri="{FF2B5EF4-FFF2-40B4-BE49-F238E27FC236}">
              <a16:creationId xmlns:a16="http://schemas.microsoft.com/office/drawing/2014/main" id="{C6DB213F-3042-4D4F-AEBC-B77B9BBEC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380999</xdr:colOff>
      <xdr:row>2</xdr:row>
      <xdr:rowOff>69273</xdr:rowOff>
    </xdr:from>
    <xdr:to>
      <xdr:col>18</xdr:col>
      <xdr:colOff>68115</xdr:colOff>
      <xdr:row>20</xdr:row>
      <xdr:rowOff>103908</xdr:rowOff>
    </xdr:to>
    <xdr:graphicFrame macro="">
      <xdr:nvGraphicFramePr>
        <xdr:cNvPr id="2" name="Gráfico 1">
          <a:extLst>
            <a:ext uri="{FF2B5EF4-FFF2-40B4-BE49-F238E27FC236}">
              <a16:creationId xmlns:a16="http://schemas.microsoft.com/office/drawing/2014/main" id="{DD2B4C55-17FA-47D8-8D88-B66CC0FCC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114300</xdr:rowOff>
    </xdr:from>
    <xdr:to>
      <xdr:col>5</xdr:col>
      <xdr:colOff>557212</xdr:colOff>
      <xdr:row>28</xdr:row>
      <xdr:rowOff>0</xdr:rowOff>
    </xdr:to>
    <xdr:graphicFrame macro="">
      <xdr:nvGraphicFramePr>
        <xdr:cNvPr id="2" name="Gráfico 1">
          <a:extLst>
            <a:ext uri="{FF2B5EF4-FFF2-40B4-BE49-F238E27FC236}">
              <a16:creationId xmlns:a16="http://schemas.microsoft.com/office/drawing/2014/main" id="{F6CE99D0-1BB0-4043-975E-2969CF5C8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123825</xdr:colOff>
      <xdr:row>29</xdr:row>
      <xdr:rowOff>152400</xdr:rowOff>
    </xdr:from>
    <xdr:to>
      <xdr:col>7</xdr:col>
      <xdr:colOff>714375</xdr:colOff>
      <xdr:row>46</xdr:row>
      <xdr:rowOff>142875</xdr:rowOff>
    </xdr:to>
    <xdr:graphicFrame macro="">
      <xdr:nvGraphicFramePr>
        <xdr:cNvPr id="2" name="Gráfico 1">
          <a:extLst>
            <a:ext uri="{FF2B5EF4-FFF2-40B4-BE49-F238E27FC236}">
              <a16:creationId xmlns:a16="http://schemas.microsoft.com/office/drawing/2014/main" id="{782862F1-354F-4317-A5E1-2A5BCC104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761999</xdr:colOff>
      <xdr:row>30</xdr:row>
      <xdr:rowOff>0</xdr:rowOff>
    </xdr:from>
    <xdr:to>
      <xdr:col>22</xdr:col>
      <xdr:colOff>219074</xdr:colOff>
      <xdr:row>46</xdr:row>
      <xdr:rowOff>152400</xdr:rowOff>
    </xdr:to>
    <xdr:graphicFrame macro="">
      <xdr:nvGraphicFramePr>
        <xdr:cNvPr id="3" name="Gráfico 2">
          <a:extLst>
            <a:ext uri="{FF2B5EF4-FFF2-40B4-BE49-F238E27FC236}">
              <a16:creationId xmlns:a16="http://schemas.microsoft.com/office/drawing/2014/main" id="{C5C6B2A8-62E3-42C8-8613-251AE78C0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30</xdr:row>
      <xdr:rowOff>0</xdr:rowOff>
    </xdr:from>
    <xdr:to>
      <xdr:col>15</xdr:col>
      <xdr:colOff>0</xdr:colOff>
      <xdr:row>46</xdr:row>
      <xdr:rowOff>152400</xdr:rowOff>
    </xdr:to>
    <xdr:graphicFrame macro="">
      <xdr:nvGraphicFramePr>
        <xdr:cNvPr id="4" name="Gráfico 3">
          <a:extLst>
            <a:ext uri="{FF2B5EF4-FFF2-40B4-BE49-F238E27FC236}">
              <a16:creationId xmlns:a16="http://schemas.microsoft.com/office/drawing/2014/main" id="{A45319F4-99FB-4D87-8845-F5447A1E8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0.11531</cdr:x>
      <cdr:y>0</cdr:y>
    </cdr:from>
    <cdr:to>
      <cdr:x>0.15905</cdr:x>
      <cdr:y>0.28819</cdr:y>
    </cdr:to>
    <cdr:sp macro="" textlink="">
      <cdr:nvSpPr>
        <cdr:cNvPr id="2" name="CuadroTexto 1"/>
        <cdr:cNvSpPr txBox="1"/>
      </cdr:nvSpPr>
      <cdr:spPr>
        <a:xfrm xmlns:a="http://schemas.openxmlformats.org/drawingml/2006/main">
          <a:off x="552451" y="0"/>
          <a:ext cx="209550" cy="79057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r"/>
          <a:r>
            <a:rPr lang="en-US" sz="900"/>
            <a:t>Hectáreas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236723</xdr:colOff>
      <xdr:row>24</xdr:row>
      <xdr:rowOff>63872</xdr:rowOff>
    </xdr:from>
    <xdr:to>
      <xdr:col>2</xdr:col>
      <xdr:colOff>193862</xdr:colOff>
      <xdr:row>43</xdr:row>
      <xdr:rowOff>44824</xdr:rowOff>
    </xdr:to>
    <xdr:graphicFrame macro="">
      <xdr:nvGraphicFramePr>
        <xdr:cNvPr id="4" name="Gráfico 3">
          <a:extLst>
            <a:ext uri="{FF2B5EF4-FFF2-40B4-BE49-F238E27FC236}">
              <a16:creationId xmlns:a16="http://schemas.microsoft.com/office/drawing/2014/main" id="{05C1FF7D-5346-4EDF-8B7B-D11DBE14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34636</xdr:colOff>
      <xdr:row>2</xdr:row>
      <xdr:rowOff>69272</xdr:rowOff>
    </xdr:from>
    <xdr:to>
      <xdr:col>12</xdr:col>
      <xdr:colOff>92776</xdr:colOff>
      <xdr:row>25</xdr:row>
      <xdr:rowOff>150915</xdr:rowOff>
    </xdr:to>
    <xdr:graphicFrame macro="">
      <xdr:nvGraphicFramePr>
        <xdr:cNvPr id="2" name="Gráfico 1">
          <a:extLst>
            <a:ext uri="{FF2B5EF4-FFF2-40B4-BE49-F238E27FC236}">
              <a16:creationId xmlns:a16="http://schemas.microsoft.com/office/drawing/2014/main" id="{9420C507-8EDA-4AEC-BBC6-120F5667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467591</xdr:colOff>
      <xdr:row>56</xdr:row>
      <xdr:rowOff>169718</xdr:rowOff>
    </xdr:from>
    <xdr:to>
      <xdr:col>18</xdr:col>
      <xdr:colOff>502227</xdr:colOff>
      <xdr:row>81</xdr:row>
      <xdr:rowOff>138546</xdr:rowOff>
    </xdr:to>
    <xdr:graphicFrame macro="">
      <xdr:nvGraphicFramePr>
        <xdr:cNvPr id="3" name="Gráfico 2">
          <a:extLst>
            <a:ext uri="{FF2B5EF4-FFF2-40B4-BE49-F238E27FC236}">
              <a16:creationId xmlns:a16="http://schemas.microsoft.com/office/drawing/2014/main" id="{C5993B21-2C4F-4B40-8DAF-2B4468F71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22</xdr:row>
      <xdr:rowOff>0</xdr:rowOff>
    </xdr:from>
    <xdr:to>
      <xdr:col>3</xdr:col>
      <xdr:colOff>0</xdr:colOff>
      <xdr:row>22</xdr:row>
      <xdr:rowOff>0</xdr:rowOff>
    </xdr:to>
    <xdr:graphicFrame macro="">
      <xdr:nvGraphicFramePr>
        <xdr:cNvPr id="2" name="Chart 1">
          <a:extLst>
            <a:ext uri="{FF2B5EF4-FFF2-40B4-BE49-F238E27FC236}">
              <a16:creationId xmlns:a16="http://schemas.microsoft.com/office/drawing/2014/main" id="{0DA9218F-5954-41FD-AB10-84147F82D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22</xdr:row>
      <xdr:rowOff>0</xdr:rowOff>
    </xdr:from>
    <xdr:to>
      <xdr:col>3</xdr:col>
      <xdr:colOff>0</xdr:colOff>
      <xdr:row>22</xdr:row>
      <xdr:rowOff>0</xdr:rowOff>
    </xdr:to>
    <xdr:graphicFrame macro="">
      <xdr:nvGraphicFramePr>
        <xdr:cNvPr id="3" name="Chart 2">
          <a:extLst>
            <a:ext uri="{FF2B5EF4-FFF2-40B4-BE49-F238E27FC236}">
              <a16:creationId xmlns:a16="http://schemas.microsoft.com/office/drawing/2014/main" id="{6AD732F8-4838-40E8-835F-832509EA3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0</xdr:rowOff>
    </xdr:from>
    <xdr:to>
      <xdr:col>3</xdr:col>
      <xdr:colOff>0</xdr:colOff>
      <xdr:row>46</xdr:row>
      <xdr:rowOff>0</xdr:rowOff>
    </xdr:to>
    <xdr:graphicFrame macro="">
      <xdr:nvGraphicFramePr>
        <xdr:cNvPr id="4" name="Chart 4">
          <a:extLst>
            <a:ext uri="{FF2B5EF4-FFF2-40B4-BE49-F238E27FC236}">
              <a16:creationId xmlns:a16="http://schemas.microsoft.com/office/drawing/2014/main" id="{C2B110BF-7394-4E7D-84AC-D30D35219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46</xdr:row>
      <xdr:rowOff>0</xdr:rowOff>
    </xdr:from>
    <xdr:to>
      <xdr:col>3</xdr:col>
      <xdr:colOff>0</xdr:colOff>
      <xdr:row>46</xdr:row>
      <xdr:rowOff>0</xdr:rowOff>
    </xdr:to>
    <xdr:graphicFrame macro="">
      <xdr:nvGraphicFramePr>
        <xdr:cNvPr id="5" name="Chart 5">
          <a:extLst>
            <a:ext uri="{FF2B5EF4-FFF2-40B4-BE49-F238E27FC236}">
              <a16:creationId xmlns:a16="http://schemas.microsoft.com/office/drawing/2014/main" id="{66127536-6EED-43ED-BD94-E4EAB68A4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23</xdr:row>
      <xdr:rowOff>38101</xdr:rowOff>
    </xdr:from>
    <xdr:to>
      <xdr:col>2</xdr:col>
      <xdr:colOff>2867025</xdr:colOff>
      <xdr:row>45</xdr:row>
      <xdr:rowOff>19050</xdr:rowOff>
    </xdr:to>
    <xdr:graphicFrame macro="">
      <xdr:nvGraphicFramePr>
        <xdr:cNvPr id="6" name="Gráfico 1">
          <a:extLst>
            <a:ext uri="{FF2B5EF4-FFF2-40B4-BE49-F238E27FC236}">
              <a16:creationId xmlns:a16="http://schemas.microsoft.com/office/drawing/2014/main" id="{4818321A-CFC6-4F4F-8255-92789623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0</xdr:rowOff>
    </xdr:from>
    <xdr:to>
      <xdr:col>3</xdr:col>
      <xdr:colOff>0</xdr:colOff>
      <xdr:row>23</xdr:row>
      <xdr:rowOff>0</xdr:rowOff>
    </xdr:to>
    <xdr:graphicFrame macro="">
      <xdr:nvGraphicFramePr>
        <xdr:cNvPr id="2" name="Chart 1">
          <a:extLst>
            <a:ext uri="{FF2B5EF4-FFF2-40B4-BE49-F238E27FC236}">
              <a16:creationId xmlns:a16="http://schemas.microsoft.com/office/drawing/2014/main" id="{09EA72F4-F0C7-487D-99C5-1777D5308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23</xdr:row>
      <xdr:rowOff>0</xdr:rowOff>
    </xdr:from>
    <xdr:to>
      <xdr:col>3</xdr:col>
      <xdr:colOff>0</xdr:colOff>
      <xdr:row>23</xdr:row>
      <xdr:rowOff>0</xdr:rowOff>
    </xdr:to>
    <xdr:graphicFrame macro="">
      <xdr:nvGraphicFramePr>
        <xdr:cNvPr id="3" name="Chart 2">
          <a:extLst>
            <a:ext uri="{FF2B5EF4-FFF2-40B4-BE49-F238E27FC236}">
              <a16:creationId xmlns:a16="http://schemas.microsoft.com/office/drawing/2014/main" id="{729F1B6B-C286-445C-8127-6457B3632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0</xdr:rowOff>
    </xdr:from>
    <xdr:to>
      <xdr:col>3</xdr:col>
      <xdr:colOff>0</xdr:colOff>
      <xdr:row>51</xdr:row>
      <xdr:rowOff>0</xdr:rowOff>
    </xdr:to>
    <xdr:graphicFrame macro="">
      <xdr:nvGraphicFramePr>
        <xdr:cNvPr id="4" name="Chart 4">
          <a:extLst>
            <a:ext uri="{FF2B5EF4-FFF2-40B4-BE49-F238E27FC236}">
              <a16:creationId xmlns:a16="http://schemas.microsoft.com/office/drawing/2014/main" id="{028C08BE-E50F-4BD8-B020-5BF01ABDD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179004</xdr:colOff>
      <xdr:row>23</xdr:row>
      <xdr:rowOff>108060</xdr:rowOff>
    </xdr:from>
    <xdr:to>
      <xdr:col>2</xdr:col>
      <xdr:colOff>3412358</xdr:colOff>
      <xdr:row>48</xdr:row>
      <xdr:rowOff>39086</xdr:rowOff>
    </xdr:to>
    <xdr:graphicFrame macro="">
      <xdr:nvGraphicFramePr>
        <xdr:cNvPr id="5" name="Gráfico 1">
          <a:extLst>
            <a:ext uri="{FF2B5EF4-FFF2-40B4-BE49-F238E27FC236}">
              <a16:creationId xmlns:a16="http://schemas.microsoft.com/office/drawing/2014/main" id="{49465CA0-156C-4FFA-81BF-2D53DAE99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49</xdr:row>
      <xdr:rowOff>0</xdr:rowOff>
    </xdr:from>
    <xdr:to>
      <xdr:col>2</xdr:col>
      <xdr:colOff>104775</xdr:colOff>
      <xdr:row>49</xdr:row>
      <xdr:rowOff>0</xdr:rowOff>
    </xdr:to>
    <xdr:graphicFrame macro="">
      <xdr:nvGraphicFramePr>
        <xdr:cNvPr id="6" name="Chart 5">
          <a:extLst>
            <a:ext uri="{FF2B5EF4-FFF2-40B4-BE49-F238E27FC236}">
              <a16:creationId xmlns:a16="http://schemas.microsoft.com/office/drawing/2014/main" id="{0165DD31-1874-4D26-9330-92C71B6BC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699</xdr:row>
      <xdr:rowOff>0</xdr:rowOff>
    </xdr:from>
    <xdr:to>
      <xdr:col>2</xdr:col>
      <xdr:colOff>0</xdr:colOff>
      <xdr:row>699</xdr:row>
      <xdr:rowOff>0</xdr:rowOff>
    </xdr:to>
    <xdr:graphicFrame macro="">
      <xdr:nvGraphicFramePr>
        <xdr:cNvPr id="2" name="Chart 4">
          <a:extLst>
            <a:ext uri="{FF2B5EF4-FFF2-40B4-BE49-F238E27FC236}">
              <a16:creationId xmlns:a16="http://schemas.microsoft.com/office/drawing/2014/main" id="{B516309E-C1B6-4BEF-AB74-5B5C67436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699</xdr:row>
      <xdr:rowOff>0</xdr:rowOff>
    </xdr:from>
    <xdr:to>
      <xdr:col>2</xdr:col>
      <xdr:colOff>0</xdr:colOff>
      <xdr:row>699</xdr:row>
      <xdr:rowOff>0</xdr:rowOff>
    </xdr:to>
    <xdr:graphicFrame macro="">
      <xdr:nvGraphicFramePr>
        <xdr:cNvPr id="3" name="Chart 5">
          <a:extLst>
            <a:ext uri="{FF2B5EF4-FFF2-40B4-BE49-F238E27FC236}">
              <a16:creationId xmlns:a16="http://schemas.microsoft.com/office/drawing/2014/main" id="{F8543C57-5069-46F1-93B8-5EEF10CCF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0</xdr:rowOff>
    </xdr:from>
    <xdr:to>
      <xdr:col>3</xdr:col>
      <xdr:colOff>0</xdr:colOff>
      <xdr:row>50</xdr:row>
      <xdr:rowOff>0</xdr:rowOff>
    </xdr:to>
    <xdr:graphicFrame macro="">
      <xdr:nvGraphicFramePr>
        <xdr:cNvPr id="2" name="Chart 1">
          <a:extLst>
            <a:ext uri="{FF2B5EF4-FFF2-40B4-BE49-F238E27FC236}">
              <a16:creationId xmlns:a16="http://schemas.microsoft.com/office/drawing/2014/main" id="{E9CE80C8-1B1E-4714-9C28-CD58F05EE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F5310B9B-148B-43A4-A0E7-39C83BC07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81</xdr:row>
      <xdr:rowOff>0</xdr:rowOff>
    </xdr:from>
    <xdr:to>
      <xdr:col>3</xdr:col>
      <xdr:colOff>0</xdr:colOff>
      <xdr:row>81</xdr:row>
      <xdr:rowOff>0</xdr:rowOff>
    </xdr:to>
    <xdr:graphicFrame macro="">
      <xdr:nvGraphicFramePr>
        <xdr:cNvPr id="4" name="Chart 7">
          <a:extLst>
            <a:ext uri="{FF2B5EF4-FFF2-40B4-BE49-F238E27FC236}">
              <a16:creationId xmlns:a16="http://schemas.microsoft.com/office/drawing/2014/main" id="{2B71B82F-0DBD-40D6-9E07-7C242F336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81</xdr:row>
      <xdr:rowOff>0</xdr:rowOff>
    </xdr:from>
    <xdr:to>
      <xdr:col>3</xdr:col>
      <xdr:colOff>0</xdr:colOff>
      <xdr:row>81</xdr:row>
      <xdr:rowOff>0</xdr:rowOff>
    </xdr:to>
    <xdr:graphicFrame macro="">
      <xdr:nvGraphicFramePr>
        <xdr:cNvPr id="5" name="Chart 8">
          <a:extLst>
            <a:ext uri="{FF2B5EF4-FFF2-40B4-BE49-F238E27FC236}">
              <a16:creationId xmlns:a16="http://schemas.microsoft.com/office/drawing/2014/main" id="{B760F466-9224-4EE6-960C-B1627B509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0</xdr:rowOff>
    </xdr:from>
    <xdr:to>
      <xdr:col>2</xdr:col>
      <xdr:colOff>0</xdr:colOff>
      <xdr:row>48</xdr:row>
      <xdr:rowOff>0</xdr:rowOff>
    </xdr:to>
    <xdr:graphicFrame macro="">
      <xdr:nvGraphicFramePr>
        <xdr:cNvPr id="6" name="Chart 4">
          <a:extLst>
            <a:ext uri="{FF2B5EF4-FFF2-40B4-BE49-F238E27FC236}">
              <a16:creationId xmlns:a16="http://schemas.microsoft.com/office/drawing/2014/main" id="{FE3C84E5-23E1-462C-B634-277D77AAE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48</xdr:row>
      <xdr:rowOff>0</xdr:rowOff>
    </xdr:from>
    <xdr:to>
      <xdr:col>2</xdr:col>
      <xdr:colOff>0</xdr:colOff>
      <xdr:row>48</xdr:row>
      <xdr:rowOff>0</xdr:rowOff>
    </xdr:to>
    <xdr:graphicFrame macro="">
      <xdr:nvGraphicFramePr>
        <xdr:cNvPr id="7" name="Chart 5">
          <a:extLst>
            <a:ext uri="{FF2B5EF4-FFF2-40B4-BE49-F238E27FC236}">
              <a16:creationId xmlns:a16="http://schemas.microsoft.com/office/drawing/2014/main" id="{AD5B0898-F156-490C-96F2-67DC4EB85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2</xdr:col>
      <xdr:colOff>0</xdr:colOff>
      <xdr:row>83</xdr:row>
      <xdr:rowOff>0</xdr:rowOff>
    </xdr:to>
    <xdr:graphicFrame macro="">
      <xdr:nvGraphicFramePr>
        <xdr:cNvPr id="8" name="Chart 4">
          <a:extLst>
            <a:ext uri="{FF2B5EF4-FFF2-40B4-BE49-F238E27FC236}">
              <a16:creationId xmlns:a16="http://schemas.microsoft.com/office/drawing/2014/main" id="{4AAC4E7C-61E0-43F7-B3C7-6108A31DC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83</xdr:row>
      <xdr:rowOff>0</xdr:rowOff>
    </xdr:from>
    <xdr:to>
      <xdr:col>2</xdr:col>
      <xdr:colOff>0</xdr:colOff>
      <xdr:row>83</xdr:row>
      <xdr:rowOff>0</xdr:rowOff>
    </xdr:to>
    <xdr:graphicFrame macro="">
      <xdr:nvGraphicFramePr>
        <xdr:cNvPr id="9" name="Chart 5">
          <a:extLst>
            <a:ext uri="{FF2B5EF4-FFF2-40B4-BE49-F238E27FC236}">
              <a16:creationId xmlns:a16="http://schemas.microsoft.com/office/drawing/2014/main" id="{3A482BBE-4A93-4A93-AEA1-7FBDB3A38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52</xdr:row>
      <xdr:rowOff>57150</xdr:rowOff>
    </xdr:from>
    <xdr:to>
      <xdr:col>2</xdr:col>
      <xdr:colOff>1895475</xdr:colOff>
      <xdr:row>82</xdr:row>
      <xdr:rowOff>0</xdr:rowOff>
    </xdr:to>
    <xdr:graphicFrame macro="">
      <xdr:nvGraphicFramePr>
        <xdr:cNvPr id="10" name="Gráfico 1">
          <a:extLst>
            <a:ext uri="{FF2B5EF4-FFF2-40B4-BE49-F238E27FC236}">
              <a16:creationId xmlns:a16="http://schemas.microsoft.com/office/drawing/2014/main" id="{0DC1A275-F9AF-40B8-B344-620A43969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60</xdr:row>
      <xdr:rowOff>0</xdr:rowOff>
    </xdr:from>
    <xdr:to>
      <xdr:col>2</xdr:col>
      <xdr:colOff>0</xdr:colOff>
      <xdr:row>60</xdr:row>
      <xdr:rowOff>0</xdr:rowOff>
    </xdr:to>
    <xdr:graphicFrame macro="">
      <xdr:nvGraphicFramePr>
        <xdr:cNvPr id="2" name="Chart 4">
          <a:extLst>
            <a:ext uri="{FF2B5EF4-FFF2-40B4-BE49-F238E27FC236}">
              <a16:creationId xmlns:a16="http://schemas.microsoft.com/office/drawing/2014/main" id="{2AF0E423-0F8A-4E93-86C0-65E12C34C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60</xdr:row>
      <xdr:rowOff>0</xdr:rowOff>
    </xdr:from>
    <xdr:to>
      <xdr:col>2</xdr:col>
      <xdr:colOff>0</xdr:colOff>
      <xdr:row>60</xdr:row>
      <xdr:rowOff>0</xdr:rowOff>
    </xdr:to>
    <xdr:graphicFrame macro="">
      <xdr:nvGraphicFramePr>
        <xdr:cNvPr id="3" name="Chart 5">
          <a:extLst>
            <a:ext uri="{FF2B5EF4-FFF2-40B4-BE49-F238E27FC236}">
              <a16:creationId xmlns:a16="http://schemas.microsoft.com/office/drawing/2014/main" id="{03F37C30-FED9-4BB7-A366-44FA3F76C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144655</xdr:rowOff>
    </xdr:from>
    <xdr:to>
      <xdr:col>3</xdr:col>
      <xdr:colOff>1181100</xdr:colOff>
      <xdr:row>58</xdr:row>
      <xdr:rowOff>82900</xdr:rowOff>
    </xdr:to>
    <xdr:graphicFrame macro="">
      <xdr:nvGraphicFramePr>
        <xdr:cNvPr id="4" name="Gráfico 1">
          <a:extLst>
            <a:ext uri="{FF2B5EF4-FFF2-40B4-BE49-F238E27FC236}">
              <a16:creationId xmlns:a16="http://schemas.microsoft.com/office/drawing/2014/main" id="{C79FB486-2876-4EB3-A48C-FC4CB6B88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matrices\Llegados\Hidrandina\BALANCE-SERVICIOS-ELECTRICOS-1999-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edidos%20abruptos\caval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orres\datos\MINERIA\Mineria%20199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tos\DANIEL-COMPARTIDOS\INFORMACI&#211;N%20ESTAD&#205;STICA\GUIAS%20DE%20NUEVO%20FORMATO%202003\PERU%20FORESTAL-IMPRIMIR\PERU%20FOREST%202003\ANUARIOS\PERU%20FORESTAL%202001\EXPORTACIONES%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atos\DANIEL-COMPARTIDOS\PERU%20FOREST%202003\ANUARIOS\PERU%20FORESTAL%202001\EXPORTACIONES%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Inf%20Anuario/Anuario/Plantaciones%20Forestales%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RFOR_DIR/03_VICU&#209;AS/01_Registros/2020/7_Caza_furtiva/REPORTE%20HISTORICO%20DE%20CAZA%20FURTIVA%20AL%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ERFOR_DIR/08_OTROS/Anuario%20Forestal/2020/Certificacion/2020_12_31_Certificaci&#243;n_Anuario%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RFOR_DIR/08_OTROS/Anuario%20Forestal/2020/Per&#250;%20Forestal%20en%20N&#250;meros%202020_ACTU_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BALANCE AJUST"/>
      <sheetName val="ANTERIOR AJUSTADO"/>
      <sheetName val="ASP. RELEV"/>
      <sheetName val="TEMBLADERA"/>
      <sheetName val="CHILETE"/>
      <sheetName val="SAN PABLO"/>
      <sheetName val="SAN MIGUEL"/>
      <sheetName val="CONTUMAZA"/>
      <sheetName val="CASCAS"/>
      <sheetName val="CAJAMARCA"/>
      <sheetName val="CAJABAMBA"/>
      <sheetName val="SAN MARCOS"/>
      <sheetName val="CELENDIN"/>
      <sheetName val="CONSOLIDADO"/>
      <sheetName val="SISTEMA ELECTRICO Nº 2"/>
      <sheetName val="SISTEMA ELECTRICO Nº11"/>
      <sheetName val="SISTEMA ELECTRICO Nº12"/>
      <sheetName val="CONSOLIDA SISTEMAS ELECTRICOS"/>
      <sheetName val="GPER"/>
      <sheetName val="D10 - Sist. Cajamarca Sect. 2"/>
      <sheetName val="U1"/>
      <sheetName val="PREVIOS"/>
      <sheetName val="informacomercial"/>
      <sheetName val="indicesgestión"/>
      <sheetName val="NOTAS"/>
      <sheetName val="PREVIOS REALES"/>
      <sheetName val="LEEME"/>
      <sheetName val="BALANCE_AJUST"/>
      <sheetName val="ANTERIOR_AJUSTADO"/>
      <sheetName val="ASP__RELEV"/>
      <sheetName val="SAN_PABLO"/>
      <sheetName val="SAN_MIGUEL"/>
      <sheetName val="SAN_MARCOS"/>
      <sheetName val="SISTEMA_ELECTRICO_Nº_2"/>
      <sheetName val="SISTEMA_ELECTRICO_Nº11"/>
      <sheetName val="SISTEMA_ELECTRICO_Nº12"/>
      <sheetName val="CONSOLIDA_SISTEMAS_ELECTRICOS"/>
      <sheetName val="D10_-_Sist__Cajamarca_Sect__2"/>
      <sheetName val="PREVIOS_RE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VALI"/>
      <sheetName val="REsumen"/>
      <sheetName val="Hoja3"/>
      <sheetName val="CDBCRP"/>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re"/>
      <sheetName val="zinc"/>
      <sheetName val="plomo"/>
      <sheetName val="oro"/>
      <sheetName val="plata"/>
      <sheetName val="hierro"/>
    </sheetNames>
    <sheetDataSet>
      <sheetData sheetId="0"/>
      <sheetData sheetId="1"/>
      <sheetData sheetId="2">
        <row r="7">
          <cell r="J7">
            <v>634</v>
          </cell>
        </row>
        <row r="8">
          <cell r="J8">
            <v>2857</v>
          </cell>
        </row>
        <row r="9">
          <cell r="J9">
            <v>3577</v>
          </cell>
        </row>
        <row r="10">
          <cell r="J10">
            <v>3688</v>
          </cell>
        </row>
        <row r="11">
          <cell r="J11" t="str">
            <v xml:space="preserve">- </v>
          </cell>
        </row>
        <row r="12">
          <cell r="J12">
            <v>7674</v>
          </cell>
        </row>
        <row r="13">
          <cell r="J13">
            <v>21785</v>
          </cell>
        </row>
        <row r="14">
          <cell r="J14" t="str">
            <v xml:space="preserve">- </v>
          </cell>
        </row>
        <row r="15">
          <cell r="J15">
            <v>29994</v>
          </cell>
        </row>
        <row r="16">
          <cell r="J16">
            <v>7502</v>
          </cell>
        </row>
        <row r="17">
          <cell r="J17">
            <v>27715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NO MAD."/>
      <sheetName val="RES.NOMAD"/>
      <sheetName val="EXPORT. MAD."/>
      <sheetName val="RESUMEN MAD"/>
      <sheetName val="PARQUET X SP"/>
    </sheetNames>
    <sheetDataSet>
      <sheetData sheetId="0"/>
      <sheetData sheetId="1"/>
      <sheetData sheetId="2">
        <row r="5">
          <cell r="A5">
            <v>4402000000</v>
          </cell>
          <cell r="B5" t="str">
            <v>carbón vegetal (comprendido el d'cascaras o huesos (carozos)</v>
          </cell>
          <cell r="C5" t="str">
            <v>ESTADOS UNIDOS</v>
          </cell>
          <cell r="D5">
            <v>10.24</v>
          </cell>
          <cell r="E5">
            <v>15</v>
          </cell>
        </row>
        <row r="7">
          <cell r="A7">
            <v>4407109000</v>
          </cell>
          <cell r="B7" t="str">
            <v>Demás madera aserrada o desbastada longitudinalmente de coníferas</v>
          </cell>
          <cell r="C7" t="str">
            <v>CANADA</v>
          </cell>
          <cell r="D7">
            <v>26460</v>
          </cell>
          <cell r="E7">
            <v>25499.9</v>
          </cell>
        </row>
        <row r="8">
          <cell r="B8" t="str">
            <v>de espesor &gt;6MM.</v>
          </cell>
          <cell r="C8" t="str">
            <v>CHINA</v>
          </cell>
          <cell r="D8">
            <v>165470</v>
          </cell>
          <cell r="E8">
            <v>60661.8</v>
          </cell>
        </row>
        <row r="9">
          <cell r="C9" t="str">
            <v>HONG KONG</v>
          </cell>
          <cell r="D9">
            <v>1155145</v>
          </cell>
          <cell r="E9">
            <v>344807.53</v>
          </cell>
        </row>
        <row r="10">
          <cell r="C10" t="str">
            <v>ITALIA</v>
          </cell>
          <cell r="D10">
            <v>11560</v>
          </cell>
          <cell r="E10">
            <v>4175.16</v>
          </cell>
        </row>
        <row r="11">
          <cell r="C11" t="str">
            <v>TAIWAN (FORMOSA)</v>
          </cell>
          <cell r="D11">
            <v>45310</v>
          </cell>
          <cell r="E11">
            <v>10025.94</v>
          </cell>
        </row>
        <row r="12">
          <cell r="C12" t="str">
            <v>ESTADOS UNIDOS</v>
          </cell>
          <cell r="D12">
            <v>65050</v>
          </cell>
          <cell r="E12">
            <v>26531.4</v>
          </cell>
        </row>
        <row r="13">
          <cell r="A13">
            <v>4407240000</v>
          </cell>
          <cell r="B13" t="str">
            <v>Madera aserrada de virola, mahogany (swietenia spp.), imbuia y balsa</v>
          </cell>
          <cell r="C13" t="str">
            <v>AUSTRALIA</v>
          </cell>
          <cell r="D13">
            <v>35180</v>
          </cell>
          <cell r="E13">
            <v>59651.8</v>
          </cell>
        </row>
        <row r="14">
          <cell r="C14" t="str">
            <v>BARBADOS</v>
          </cell>
          <cell r="D14">
            <v>16076.85</v>
          </cell>
          <cell r="E14">
            <v>32198</v>
          </cell>
        </row>
        <row r="15">
          <cell r="C15" t="str">
            <v>BOLIVIA</v>
          </cell>
          <cell r="D15">
            <v>56000</v>
          </cell>
          <cell r="E15">
            <v>50500</v>
          </cell>
        </row>
        <row r="16">
          <cell r="C16" t="str">
            <v>CHILE</v>
          </cell>
          <cell r="D16">
            <v>13250</v>
          </cell>
          <cell r="E16">
            <v>7049</v>
          </cell>
        </row>
        <row r="17">
          <cell r="C17" t="str">
            <v>CHINA</v>
          </cell>
          <cell r="D17">
            <v>9500</v>
          </cell>
          <cell r="E17">
            <v>2758.5</v>
          </cell>
        </row>
        <row r="18">
          <cell r="C18" t="str">
            <v>COLOMBIA</v>
          </cell>
          <cell r="D18">
            <v>42930</v>
          </cell>
          <cell r="E18">
            <v>22360</v>
          </cell>
        </row>
        <row r="19">
          <cell r="C19" t="str">
            <v>ALEMANIA</v>
          </cell>
          <cell r="D19">
            <v>19908.46</v>
          </cell>
          <cell r="E19">
            <v>28217.06</v>
          </cell>
        </row>
        <row r="20">
          <cell r="C20" t="str">
            <v>DINAMARCA</v>
          </cell>
          <cell r="D20">
            <v>22110</v>
          </cell>
          <cell r="E20">
            <v>21718.54</v>
          </cell>
        </row>
        <row r="21">
          <cell r="C21" t="str">
            <v>REPUBLICA DOMINICANA</v>
          </cell>
          <cell r="D21">
            <v>2573142.31</v>
          </cell>
          <cell r="E21">
            <v>1936641.81</v>
          </cell>
        </row>
        <row r="22">
          <cell r="C22" t="str">
            <v>ESPAYA</v>
          </cell>
          <cell r="D22">
            <v>100206.66</v>
          </cell>
          <cell r="E22">
            <v>77452.38</v>
          </cell>
        </row>
        <row r="23">
          <cell r="C23" t="str">
            <v>REINO UNIDO</v>
          </cell>
          <cell r="D23">
            <v>126595</v>
          </cell>
          <cell r="E23">
            <v>234813.27</v>
          </cell>
        </row>
        <row r="24">
          <cell r="C24" t="str">
            <v>IRLANDA (EIRE)</v>
          </cell>
          <cell r="D24">
            <v>13440</v>
          </cell>
          <cell r="E24">
            <v>19599.07</v>
          </cell>
        </row>
        <row r="25">
          <cell r="C25" t="str">
            <v>JAPON</v>
          </cell>
          <cell r="D25">
            <v>15940.8</v>
          </cell>
          <cell r="E25">
            <v>18914.849999999999</v>
          </cell>
        </row>
        <row r="26">
          <cell r="C26" t="str">
            <v>MEXICO</v>
          </cell>
          <cell r="D26">
            <v>12656616.23</v>
          </cell>
          <cell r="E26">
            <v>6731643.71</v>
          </cell>
        </row>
        <row r="27">
          <cell r="C27" t="str">
            <v>PUERTO RICO</v>
          </cell>
          <cell r="D27">
            <v>272133.5</v>
          </cell>
          <cell r="E27">
            <v>472068.04</v>
          </cell>
        </row>
        <row r="28">
          <cell r="C28" t="str">
            <v>SUECIA</v>
          </cell>
          <cell r="D28">
            <v>112773.49</v>
          </cell>
          <cell r="E28">
            <v>195539.38</v>
          </cell>
        </row>
        <row r="29">
          <cell r="C29" t="str">
            <v>TAIWAN (FORMOSA)</v>
          </cell>
          <cell r="D29">
            <v>25330</v>
          </cell>
          <cell r="E29">
            <v>26607.59</v>
          </cell>
        </row>
        <row r="30">
          <cell r="C30" t="str">
            <v>ESTADOS UNIDOS</v>
          </cell>
          <cell r="D30">
            <v>25379939.5</v>
          </cell>
          <cell r="E30">
            <v>32102763.199999999</v>
          </cell>
        </row>
        <row r="31">
          <cell r="A31">
            <v>4407290000</v>
          </cell>
          <cell r="B31" t="str">
            <v>Maderas aserradas de las maderas tropicales de la nota de subp. 1</v>
          </cell>
          <cell r="C31" t="str">
            <v>ARUBA</v>
          </cell>
          <cell r="D31">
            <v>48460</v>
          </cell>
          <cell r="E31">
            <v>56240.480000000003</v>
          </cell>
        </row>
        <row r="32">
          <cell r="B32" t="str">
            <v>de este capitulo</v>
          </cell>
          <cell r="C32" t="str">
            <v>BARBADOS</v>
          </cell>
          <cell r="D32">
            <v>28343.15</v>
          </cell>
          <cell r="E32">
            <v>32359.97</v>
          </cell>
        </row>
        <row r="33">
          <cell r="C33" t="str">
            <v>BELGICA</v>
          </cell>
          <cell r="D33">
            <v>12250</v>
          </cell>
          <cell r="E33">
            <v>6902</v>
          </cell>
        </row>
        <row r="34">
          <cell r="C34" t="str">
            <v>CHILE</v>
          </cell>
          <cell r="D34">
            <v>28000</v>
          </cell>
          <cell r="E34">
            <v>7000</v>
          </cell>
        </row>
        <row r="35">
          <cell r="C35" t="str">
            <v>CHINA</v>
          </cell>
          <cell r="D35">
            <v>23750</v>
          </cell>
          <cell r="E35">
            <v>10780</v>
          </cell>
        </row>
        <row r="36">
          <cell r="C36" t="str">
            <v>ALEMANIA</v>
          </cell>
          <cell r="D36">
            <v>6934.72</v>
          </cell>
          <cell r="E36">
            <v>6890.01</v>
          </cell>
        </row>
        <row r="37">
          <cell r="C37" t="str">
            <v>REPUBLICA DOMINICANA</v>
          </cell>
          <cell r="D37">
            <v>351494.69</v>
          </cell>
          <cell r="E37">
            <v>260776.74</v>
          </cell>
        </row>
        <row r="38">
          <cell r="C38" t="str">
            <v>ECUADOR</v>
          </cell>
          <cell r="D38">
            <v>26000</v>
          </cell>
          <cell r="E38">
            <v>13968.38</v>
          </cell>
        </row>
        <row r="39">
          <cell r="C39" t="str">
            <v>ESPAYA</v>
          </cell>
          <cell r="D39">
            <v>83623.34</v>
          </cell>
          <cell r="E39">
            <v>63144.73</v>
          </cell>
        </row>
        <row r="40">
          <cell r="C40" t="str">
            <v>HONG KONG</v>
          </cell>
          <cell r="D40">
            <v>319062.42</v>
          </cell>
          <cell r="E40">
            <v>56269.56</v>
          </cell>
        </row>
        <row r="41">
          <cell r="C41" t="str">
            <v>ITALIA</v>
          </cell>
          <cell r="D41">
            <v>69060</v>
          </cell>
          <cell r="E41">
            <v>32299.01</v>
          </cell>
        </row>
        <row r="42">
          <cell r="A42" t="str">
            <v xml:space="preserve">ELABORACIÓN  </v>
          </cell>
          <cell r="B42" t="str">
            <v>:  Instituto Nacional de Recursos Naturales - INRENA-DGFFS</v>
          </cell>
          <cell r="E42" t="str">
            <v>Continúa…</v>
          </cell>
        </row>
        <row r="43">
          <cell r="C43" t="str">
            <v>JAMAICA</v>
          </cell>
          <cell r="D43">
            <v>75480</v>
          </cell>
          <cell r="E43">
            <v>53098.99</v>
          </cell>
        </row>
        <row r="44">
          <cell r="C44" t="str">
            <v>JAPON</v>
          </cell>
          <cell r="D44">
            <v>231200</v>
          </cell>
          <cell r="E44">
            <v>102552.31</v>
          </cell>
        </row>
        <row r="45">
          <cell r="C45" t="str">
            <v>COREA (SUR), REPUBLICA DE</v>
          </cell>
          <cell r="D45">
            <v>23660</v>
          </cell>
          <cell r="E45">
            <v>10780</v>
          </cell>
        </row>
        <row r="46">
          <cell r="C46" t="str">
            <v>MEXICO</v>
          </cell>
          <cell r="D46">
            <v>4041650.73</v>
          </cell>
          <cell r="E46">
            <v>3936638.8</v>
          </cell>
        </row>
        <row r="47">
          <cell r="C47" t="str">
            <v>PUERTO RICO</v>
          </cell>
          <cell r="D47">
            <v>462685.81</v>
          </cell>
          <cell r="E47">
            <v>669800.16</v>
          </cell>
        </row>
        <row r="48">
          <cell r="C48" t="str">
            <v>SUECIA</v>
          </cell>
          <cell r="D48">
            <v>1691.82</v>
          </cell>
          <cell r="E48">
            <v>3382.1</v>
          </cell>
        </row>
        <row r="49">
          <cell r="C49" t="str">
            <v>ESTADOS UNIDOS</v>
          </cell>
          <cell r="D49">
            <v>1659503.47</v>
          </cell>
          <cell r="E49">
            <v>1484741.88</v>
          </cell>
        </row>
        <row r="50">
          <cell r="C50" t="str">
            <v>URUGUAY</v>
          </cell>
          <cell r="D50">
            <v>49160</v>
          </cell>
          <cell r="E50">
            <v>60140.68</v>
          </cell>
        </row>
        <row r="51">
          <cell r="A51">
            <v>4407990000</v>
          </cell>
          <cell r="B51" t="str">
            <v>Demás maderas aserradas o desbastada longitudinalmente</v>
          </cell>
          <cell r="C51" t="str">
            <v>AUSTRALIA</v>
          </cell>
          <cell r="D51">
            <v>190496.94</v>
          </cell>
          <cell r="E51">
            <v>66974.47</v>
          </cell>
        </row>
        <row r="52">
          <cell r="B52" t="str">
            <v>cortada o desenrrollada</v>
          </cell>
          <cell r="C52" t="str">
            <v>BELGICA</v>
          </cell>
          <cell r="D52">
            <v>304</v>
          </cell>
          <cell r="E52">
            <v>781.25</v>
          </cell>
        </row>
        <row r="53">
          <cell r="C53" t="str">
            <v>CHILE</v>
          </cell>
          <cell r="D53">
            <v>156211</v>
          </cell>
          <cell r="E53">
            <v>43358.5</v>
          </cell>
        </row>
        <row r="54">
          <cell r="C54" t="str">
            <v>CHINA</v>
          </cell>
          <cell r="D54">
            <v>17090</v>
          </cell>
          <cell r="E54">
            <v>8374.91</v>
          </cell>
        </row>
        <row r="55">
          <cell r="C55" t="str">
            <v>ESPAYA</v>
          </cell>
          <cell r="D55">
            <v>25000</v>
          </cell>
          <cell r="E55">
            <v>10410</v>
          </cell>
        </row>
        <row r="56">
          <cell r="C56" t="str">
            <v>ITALIA</v>
          </cell>
          <cell r="D56">
            <v>26450</v>
          </cell>
          <cell r="E56">
            <v>29898.66</v>
          </cell>
        </row>
        <row r="57">
          <cell r="C57" t="str">
            <v>JAPON</v>
          </cell>
          <cell r="D57">
            <v>13724.15</v>
          </cell>
          <cell r="E57">
            <v>17254.04</v>
          </cell>
        </row>
        <row r="58">
          <cell r="C58" t="str">
            <v>COREA (SUR), REPUBLICA DE</v>
          </cell>
          <cell r="D58">
            <v>20160</v>
          </cell>
          <cell r="E58">
            <v>4857.6000000000004</v>
          </cell>
        </row>
        <row r="59">
          <cell r="C59" t="str">
            <v>MEXICO</v>
          </cell>
          <cell r="D59">
            <v>2938896.24</v>
          </cell>
          <cell r="E59">
            <v>1507530.73</v>
          </cell>
        </row>
        <row r="60">
          <cell r="C60" t="str">
            <v>NUEVA ZELANDA</v>
          </cell>
          <cell r="D60">
            <v>82270</v>
          </cell>
          <cell r="E60">
            <v>35263.96</v>
          </cell>
        </row>
        <row r="61">
          <cell r="C61" t="str">
            <v>SUECIA</v>
          </cell>
          <cell r="D61">
            <v>19000</v>
          </cell>
          <cell r="E61">
            <v>2060.37</v>
          </cell>
        </row>
        <row r="62">
          <cell r="C62" t="str">
            <v>TAIWAN (FORMOSA)</v>
          </cell>
          <cell r="D62">
            <v>7900</v>
          </cell>
          <cell r="E62">
            <v>2766.24</v>
          </cell>
        </row>
        <row r="63">
          <cell r="C63" t="str">
            <v>ESTADOS UNIDOS</v>
          </cell>
          <cell r="D63">
            <v>1651432.98</v>
          </cell>
          <cell r="E63">
            <v>1038659.14</v>
          </cell>
        </row>
        <row r="64">
          <cell r="C64" t="str">
            <v>VENEZUELA</v>
          </cell>
          <cell r="D64">
            <v>49090</v>
          </cell>
          <cell r="E64">
            <v>9000</v>
          </cell>
        </row>
        <row r="65">
          <cell r="B65" t="str">
            <v/>
          </cell>
          <cell r="D65">
            <v>55700103.25999999</v>
          </cell>
          <cell r="E65">
            <v>52157153.599999987</v>
          </cell>
        </row>
        <row r="66">
          <cell r="B66" t="str">
            <v/>
          </cell>
        </row>
        <row r="67">
          <cell r="A67">
            <v>4408390000</v>
          </cell>
          <cell r="B67" t="str">
            <v>Hojas p'chapado o contrachap. d'las demás maderas tropic. citad.</v>
          </cell>
          <cell r="C67" t="str">
            <v>MEXICO</v>
          </cell>
          <cell r="D67">
            <v>399549.64</v>
          </cell>
          <cell r="E67">
            <v>457055.25</v>
          </cell>
        </row>
        <row r="68">
          <cell r="B68" t="str">
            <v>en la nota del subp 1</v>
          </cell>
          <cell r="C68" t="str">
            <v>PUERTO RICO</v>
          </cell>
          <cell r="D68">
            <v>2220.69</v>
          </cell>
          <cell r="E68">
            <v>4692.6400000000003</v>
          </cell>
        </row>
        <row r="69">
          <cell r="C69" t="str">
            <v>ESTADOS UNIDOS</v>
          </cell>
          <cell r="D69">
            <v>86.05</v>
          </cell>
          <cell r="E69">
            <v>200</v>
          </cell>
        </row>
        <row r="70">
          <cell r="A70">
            <v>4408900000</v>
          </cell>
          <cell r="B70" t="str">
            <v>Demás hojas p' chapado o contrachapado y demás maderas serradas</v>
          </cell>
          <cell r="C70" t="str">
            <v>MEXICO</v>
          </cell>
          <cell r="D70">
            <v>2052951</v>
          </cell>
          <cell r="E70">
            <v>1388399.98</v>
          </cell>
        </row>
        <row r="71">
          <cell r="B71" t="str">
            <v>long. espesor &lt;=6 MM.</v>
          </cell>
          <cell r="C71" t="str">
            <v>ESTADOS UNIDOS</v>
          </cell>
          <cell r="D71">
            <v>3588400</v>
          </cell>
          <cell r="E71">
            <v>1802976.49</v>
          </cell>
        </row>
        <row r="72">
          <cell r="B72" t="str">
            <v/>
          </cell>
          <cell r="D72">
            <v>6043207.3799999999</v>
          </cell>
          <cell r="E72">
            <v>3653324.3600000003</v>
          </cell>
        </row>
        <row r="73">
          <cell r="B73" t="str">
            <v/>
          </cell>
        </row>
        <row r="74">
          <cell r="A74">
            <v>4409101000</v>
          </cell>
          <cell r="B74" t="str">
            <v>Tablillas y frisos para parques, sin ensamblar, de coníferas</v>
          </cell>
          <cell r="C74" t="str">
            <v>CHILE</v>
          </cell>
          <cell r="D74">
            <v>3940</v>
          </cell>
          <cell r="E74">
            <v>3339.56</v>
          </cell>
        </row>
        <row r="75">
          <cell r="C75" t="str">
            <v>ALEMANIA</v>
          </cell>
          <cell r="D75">
            <v>14639</v>
          </cell>
          <cell r="E75">
            <v>14000</v>
          </cell>
        </row>
        <row r="76">
          <cell r="C76" t="str">
            <v>ECUADOR</v>
          </cell>
          <cell r="D76">
            <v>19400</v>
          </cell>
          <cell r="E76">
            <v>11593.55</v>
          </cell>
        </row>
        <row r="77">
          <cell r="C77" t="str">
            <v>ITALIA</v>
          </cell>
          <cell r="D77">
            <v>78000</v>
          </cell>
          <cell r="E77">
            <v>87362.33</v>
          </cell>
        </row>
        <row r="78">
          <cell r="C78" t="str">
            <v>JAPON</v>
          </cell>
          <cell r="D78">
            <v>16831.54</v>
          </cell>
          <cell r="E78">
            <v>26898.46</v>
          </cell>
        </row>
        <row r="79">
          <cell r="A79">
            <v>4409102000</v>
          </cell>
          <cell r="B79" t="str">
            <v>Madera moldurada, de coníferas</v>
          </cell>
          <cell r="C79" t="str">
            <v>JAPON</v>
          </cell>
          <cell r="D79">
            <v>5135.8999999999996</v>
          </cell>
          <cell r="E79">
            <v>11849.8</v>
          </cell>
        </row>
        <row r="80">
          <cell r="C80" t="str">
            <v>PANAMA</v>
          </cell>
          <cell r="D80">
            <v>2300</v>
          </cell>
          <cell r="E80">
            <v>2342.81</v>
          </cell>
        </row>
        <row r="81">
          <cell r="A81" t="str">
            <v xml:space="preserve">ELABORACIÓN  </v>
          </cell>
          <cell r="B81" t="str">
            <v>:  Instituto Nacional de Recursos Naturales - INRENA-DGFFS</v>
          </cell>
          <cell r="E81" t="str">
            <v>Continúa…</v>
          </cell>
        </row>
        <row r="82">
          <cell r="A82">
            <v>4409109000</v>
          </cell>
          <cell r="B82" t="str">
            <v>Demás maderas perfiladas longitudinalmente de coníferas</v>
          </cell>
          <cell r="C82" t="str">
            <v>ALEMANIA</v>
          </cell>
          <cell r="D82">
            <v>2598</v>
          </cell>
          <cell r="E82">
            <v>980</v>
          </cell>
        </row>
        <row r="83">
          <cell r="C83" t="str">
            <v>JAPON</v>
          </cell>
          <cell r="D83">
            <v>173.58</v>
          </cell>
          <cell r="E83">
            <v>427.8</v>
          </cell>
        </row>
        <row r="84">
          <cell r="C84" t="str">
            <v>ESTADOS UNIDOS</v>
          </cell>
          <cell r="D84">
            <v>1280</v>
          </cell>
          <cell r="E84">
            <v>1400</v>
          </cell>
        </row>
        <row r="85">
          <cell r="A85">
            <v>4409201000</v>
          </cell>
          <cell r="B85" t="str">
            <v xml:space="preserve">Tablillas y frisos para parques, sin ensamblar, </v>
          </cell>
          <cell r="C85" t="str">
            <v>CHINA</v>
          </cell>
          <cell r="D85">
            <v>2835860</v>
          </cell>
          <cell r="E85">
            <v>1435653.68</v>
          </cell>
        </row>
        <row r="86">
          <cell r="B86" t="str">
            <v>distinta de las coníferas</v>
          </cell>
          <cell r="C86" t="str">
            <v>ALEMANIA</v>
          </cell>
          <cell r="D86">
            <v>1136.83</v>
          </cell>
          <cell r="E86">
            <v>1129.5</v>
          </cell>
        </row>
        <row r="87">
          <cell r="C87" t="str">
            <v>FINLANDIA</v>
          </cell>
          <cell r="D87">
            <v>10000</v>
          </cell>
          <cell r="E87">
            <v>2000</v>
          </cell>
        </row>
        <row r="88">
          <cell r="C88" t="str">
            <v>HONG KONG</v>
          </cell>
          <cell r="D88">
            <v>5331560.53</v>
          </cell>
          <cell r="E88">
            <v>2686087.27</v>
          </cell>
        </row>
        <row r="89">
          <cell r="C89" t="str">
            <v>ITALIA</v>
          </cell>
          <cell r="D89">
            <v>161460.32</v>
          </cell>
          <cell r="E89">
            <v>93162.72</v>
          </cell>
        </row>
        <row r="90">
          <cell r="C90" t="str">
            <v>MEXICO</v>
          </cell>
          <cell r="D90">
            <v>64437.46</v>
          </cell>
          <cell r="E90">
            <v>43694.76</v>
          </cell>
        </row>
        <row r="91">
          <cell r="C91" t="str">
            <v>SUECIA</v>
          </cell>
          <cell r="D91">
            <v>3009.7</v>
          </cell>
          <cell r="E91">
            <v>4750.63</v>
          </cell>
        </row>
        <row r="92">
          <cell r="C92" t="str">
            <v>TAIWAN (FORMOSA)</v>
          </cell>
          <cell r="D92">
            <v>92450</v>
          </cell>
          <cell r="E92">
            <v>39067.279999999999</v>
          </cell>
        </row>
        <row r="93">
          <cell r="C93" t="str">
            <v>ESTADOS UNIDOS</v>
          </cell>
          <cell r="D93">
            <v>720685.36</v>
          </cell>
          <cell r="E93">
            <v>313412.92</v>
          </cell>
        </row>
        <row r="94">
          <cell r="A94">
            <v>4409202000</v>
          </cell>
          <cell r="B94" t="str">
            <v>Madera moldurada distinta de la de coníferas</v>
          </cell>
          <cell r="C94" t="str">
            <v>CHILE</v>
          </cell>
          <cell r="D94">
            <v>3880</v>
          </cell>
          <cell r="E94">
            <v>6224</v>
          </cell>
        </row>
        <row r="95">
          <cell r="C95" t="str">
            <v>ITALIA</v>
          </cell>
          <cell r="D95">
            <v>1500</v>
          </cell>
          <cell r="E95">
            <v>790.4</v>
          </cell>
        </row>
        <row r="96">
          <cell r="C96" t="str">
            <v>JAPON</v>
          </cell>
          <cell r="D96">
            <v>4532.3999999999996</v>
          </cell>
          <cell r="E96">
            <v>22027.99</v>
          </cell>
        </row>
        <row r="97">
          <cell r="C97" t="str">
            <v>ESTADOS UNIDOS</v>
          </cell>
          <cell r="D97">
            <v>197419.4</v>
          </cell>
          <cell r="E97">
            <v>159862.78</v>
          </cell>
        </row>
        <row r="98">
          <cell r="A98">
            <v>4409209000</v>
          </cell>
          <cell r="B98" t="str">
            <v>Demás maderas perfiladas longitudinalmente distinta de coníferas</v>
          </cell>
          <cell r="C98" t="str">
            <v>JAPON</v>
          </cell>
          <cell r="D98">
            <v>2622.64</v>
          </cell>
          <cell r="E98">
            <v>10329.01</v>
          </cell>
        </row>
        <row r="99">
          <cell r="C99" t="str">
            <v>SUECIA</v>
          </cell>
          <cell r="D99">
            <v>107394.03</v>
          </cell>
          <cell r="E99">
            <v>79539.87</v>
          </cell>
        </row>
        <row r="100">
          <cell r="C100" t="str">
            <v>ESTADOS UNIDOS</v>
          </cell>
          <cell r="D100">
            <v>849462.06</v>
          </cell>
          <cell r="E100">
            <v>520056.28</v>
          </cell>
        </row>
        <row r="101">
          <cell r="B101" t="str">
            <v/>
          </cell>
          <cell r="D101">
            <v>10531708.750000002</v>
          </cell>
          <cell r="E101">
            <v>5577983.4000000004</v>
          </cell>
        </row>
        <row r="102">
          <cell r="B102" t="str">
            <v/>
          </cell>
        </row>
        <row r="103">
          <cell r="A103">
            <v>4410110000</v>
          </cell>
          <cell r="B103" t="str">
            <v>Tableros llamados "waferboard", incl. los llamados "oriented stra</v>
          </cell>
          <cell r="C103" t="str">
            <v>BOLIVIA</v>
          </cell>
          <cell r="D103">
            <v>84</v>
          </cell>
          <cell r="E103">
            <v>10.4</v>
          </cell>
        </row>
        <row r="104">
          <cell r="B104" t="str">
            <v/>
          </cell>
        </row>
        <row r="105">
          <cell r="A105">
            <v>4410190000</v>
          </cell>
          <cell r="B105" t="str">
            <v>Demás tableros de partícula y tableros similares de madera</v>
          </cell>
          <cell r="C105" t="str">
            <v>MEXICO</v>
          </cell>
          <cell r="D105">
            <v>7575.93</v>
          </cell>
          <cell r="E105">
            <v>8000</v>
          </cell>
        </row>
        <row r="106">
          <cell r="A106">
            <v>4410900000</v>
          </cell>
          <cell r="B106" t="str">
            <v>Demás tableros de partículas y tableros similares de las demás materias leñosas</v>
          </cell>
          <cell r="C106" t="str">
            <v>JAPON</v>
          </cell>
          <cell r="D106">
            <v>4540.8599999999997</v>
          </cell>
          <cell r="E106">
            <v>18126.71</v>
          </cell>
        </row>
        <row r="107">
          <cell r="D107">
            <v>12116.79</v>
          </cell>
          <cell r="E107">
            <v>26126.71</v>
          </cell>
        </row>
        <row r="108">
          <cell r="B108" t="str">
            <v/>
          </cell>
        </row>
        <row r="109">
          <cell r="A109">
            <v>4411990000</v>
          </cell>
          <cell r="B109" t="str">
            <v>Demás tableros de fibra de madera u otras mat. leñosas,</v>
          </cell>
          <cell r="C109" t="str">
            <v>CHILE</v>
          </cell>
          <cell r="D109">
            <v>22935</v>
          </cell>
          <cell r="E109">
            <v>44642.49</v>
          </cell>
        </row>
        <row r="110">
          <cell r="B110" t="str">
            <v xml:space="preserve"> incl. aglomerados</v>
          </cell>
          <cell r="C110" t="str">
            <v>ECUADOR</v>
          </cell>
          <cell r="D110">
            <v>3943.95</v>
          </cell>
          <cell r="E110">
            <v>5473.72</v>
          </cell>
        </row>
        <row r="111">
          <cell r="C111" t="str">
            <v>JAPON</v>
          </cell>
          <cell r="D111">
            <v>54.81</v>
          </cell>
          <cell r="E111">
            <v>767</v>
          </cell>
        </row>
        <row r="112">
          <cell r="C112" t="str">
            <v>MEXICO</v>
          </cell>
          <cell r="D112">
            <v>0.88</v>
          </cell>
          <cell r="E112">
            <v>7.08</v>
          </cell>
        </row>
        <row r="113">
          <cell r="C113" t="str">
            <v>ESTADOS UNIDOS</v>
          </cell>
          <cell r="D113">
            <v>610.75</v>
          </cell>
          <cell r="E113">
            <v>3750</v>
          </cell>
        </row>
        <row r="114">
          <cell r="B114" t="str">
            <v/>
          </cell>
          <cell r="D114">
            <v>27545.390000000003</v>
          </cell>
          <cell r="E114">
            <v>54640.29</v>
          </cell>
        </row>
        <row r="115">
          <cell r="B115" t="str">
            <v/>
          </cell>
        </row>
        <row r="116">
          <cell r="A116">
            <v>4412130000</v>
          </cell>
          <cell r="B116" t="str">
            <v xml:space="preserve">Madera contrachapada q'tenga por lo menos una hoja </v>
          </cell>
          <cell r="C116" t="str">
            <v>MEXICO</v>
          </cell>
          <cell r="D116">
            <v>1161959.7</v>
          </cell>
          <cell r="E116">
            <v>1712351.83</v>
          </cell>
        </row>
        <row r="117">
          <cell r="B117" t="str">
            <v>externa de maderas  tropicales</v>
          </cell>
        </row>
        <row r="118">
          <cell r="A118">
            <v>4412140000</v>
          </cell>
          <cell r="B118" t="str">
            <v xml:space="preserve">Demás maderas contrachap. q'tengan por lo menos,una hoja </v>
          </cell>
          <cell r="C118" t="str">
            <v>BOLIVIA</v>
          </cell>
          <cell r="D118">
            <v>7500</v>
          </cell>
          <cell r="E118">
            <v>4725.95</v>
          </cell>
        </row>
        <row r="119">
          <cell r="B119" t="str">
            <v>externa distinta de conífera</v>
          </cell>
          <cell r="C119" t="str">
            <v>CHILE</v>
          </cell>
          <cell r="D119">
            <v>25500</v>
          </cell>
          <cell r="E119">
            <v>17146.439999999999</v>
          </cell>
        </row>
        <row r="120">
          <cell r="A120" t="str">
            <v xml:space="preserve">ELABORACIÓN  </v>
          </cell>
          <cell r="B120" t="str">
            <v>:  Instituto Nacional de Recursos Naturales - INRENA-DGFFS</v>
          </cell>
          <cell r="E120" t="str">
            <v>Continúa…</v>
          </cell>
        </row>
        <row r="121">
          <cell r="C121" t="str">
            <v>COLOMBIA</v>
          </cell>
          <cell r="D121">
            <v>123930</v>
          </cell>
          <cell r="E121">
            <v>78360.75</v>
          </cell>
        </row>
        <row r="122">
          <cell r="C122" t="str">
            <v>COSTA RICA</v>
          </cell>
          <cell r="D122">
            <v>146600</v>
          </cell>
          <cell r="E122">
            <v>105869.54</v>
          </cell>
        </row>
        <row r="123">
          <cell r="C123" t="str">
            <v>REPUBLICA DOMINICANA</v>
          </cell>
          <cell r="D123">
            <v>92580</v>
          </cell>
          <cell r="E123">
            <v>74765.2</v>
          </cell>
        </row>
        <row r="124">
          <cell r="C124" t="str">
            <v>ECUADOR</v>
          </cell>
          <cell r="D124">
            <v>74550</v>
          </cell>
          <cell r="E124">
            <v>56542.99</v>
          </cell>
        </row>
        <row r="125">
          <cell r="C125" t="str">
            <v>MEXICO</v>
          </cell>
          <cell r="D125">
            <v>2597032</v>
          </cell>
          <cell r="E125">
            <v>1962488.58</v>
          </cell>
        </row>
        <row r="126">
          <cell r="C126" t="str">
            <v>PANAMA</v>
          </cell>
          <cell r="D126">
            <v>92190</v>
          </cell>
          <cell r="E126">
            <v>65852.160000000003</v>
          </cell>
        </row>
        <row r="127">
          <cell r="C127" t="str">
            <v>VENEZUELA</v>
          </cell>
          <cell r="D127">
            <v>6048364</v>
          </cell>
          <cell r="E127">
            <v>3910800.14</v>
          </cell>
        </row>
        <row r="128">
          <cell r="A128">
            <v>4412190000</v>
          </cell>
          <cell r="B128" t="str">
            <v xml:space="preserve">Demás maderas contrachapadas constituida por hojas de </v>
          </cell>
          <cell r="C128" t="str">
            <v>MEXICO</v>
          </cell>
          <cell r="D128">
            <v>2070064.38</v>
          </cell>
          <cell r="E128">
            <v>1666433.32</v>
          </cell>
        </row>
        <row r="129">
          <cell r="B129" t="str">
            <v>madera de espesor unit.&lt;=6MM.</v>
          </cell>
          <cell r="C129" t="str">
            <v>PANAMA</v>
          </cell>
          <cell r="D129">
            <v>23920</v>
          </cell>
          <cell r="E129">
            <v>18752.400000000001</v>
          </cell>
        </row>
        <row r="130">
          <cell r="C130" t="str">
            <v>VENEZUELA</v>
          </cell>
          <cell r="D130">
            <v>72570</v>
          </cell>
          <cell r="E130">
            <v>50685.4</v>
          </cell>
        </row>
        <row r="131">
          <cell r="A131">
            <v>4412220000</v>
          </cell>
          <cell r="B131" t="str">
            <v>Madera chapada que tenga por lo menos una hoja de las maderas tropical</v>
          </cell>
          <cell r="C131" t="str">
            <v>MEXICO</v>
          </cell>
          <cell r="D131">
            <v>50350</v>
          </cell>
          <cell r="E131">
            <v>75939.710000000006</v>
          </cell>
        </row>
        <row r="132">
          <cell r="B132" t="str">
            <v/>
          </cell>
          <cell r="D132">
            <v>12587110.079999998</v>
          </cell>
          <cell r="E132">
            <v>9800714.410000002</v>
          </cell>
        </row>
        <row r="133">
          <cell r="B133" t="str">
            <v/>
          </cell>
        </row>
        <row r="134">
          <cell r="A134">
            <v>4412920000</v>
          </cell>
          <cell r="B134" t="str">
            <v>Mad. estratificada simil. q'conte. por lo menos una hoja d'la mad. Tropical</v>
          </cell>
          <cell r="C134" t="str">
            <v>MEXICO</v>
          </cell>
          <cell r="D134">
            <v>40309.99</v>
          </cell>
          <cell r="E134">
            <v>51441.15</v>
          </cell>
        </row>
        <row r="135">
          <cell r="A135">
            <v>4412990000</v>
          </cell>
          <cell r="B135" t="str">
            <v>Demás madera estratificada similar</v>
          </cell>
          <cell r="C135" t="str">
            <v>BOLIVIA</v>
          </cell>
          <cell r="D135">
            <v>135.28</v>
          </cell>
          <cell r="E135">
            <v>932.14</v>
          </cell>
        </row>
        <row r="136">
          <cell r="C136" t="str">
            <v>MEXICO</v>
          </cell>
          <cell r="D136">
            <v>398678</v>
          </cell>
          <cell r="E136">
            <v>581496.44999999995</v>
          </cell>
        </row>
        <row r="137">
          <cell r="C137" t="str">
            <v>ESTADOS UNIDOS</v>
          </cell>
          <cell r="D137">
            <v>413.16</v>
          </cell>
          <cell r="E137">
            <v>632</v>
          </cell>
        </row>
        <row r="138">
          <cell r="C138" t="str">
            <v>URUGUAY</v>
          </cell>
          <cell r="D138">
            <v>52030</v>
          </cell>
          <cell r="E138">
            <v>35517.15</v>
          </cell>
        </row>
        <row r="139">
          <cell r="A139">
            <v>4413000000</v>
          </cell>
          <cell r="B139" t="str">
            <v>Madera densificada en bloques, tablas, tiras o perfiles.</v>
          </cell>
          <cell r="C139" t="str">
            <v>ESTADOS UNIDOS</v>
          </cell>
          <cell r="D139">
            <v>0.25</v>
          </cell>
          <cell r="E139">
            <v>5</v>
          </cell>
        </row>
        <row r="140">
          <cell r="B140" t="str">
            <v/>
          </cell>
          <cell r="D140">
            <v>491566.68</v>
          </cell>
          <cell r="E140">
            <v>670023.89</v>
          </cell>
        </row>
        <row r="141">
          <cell r="B141" t="str">
            <v/>
          </cell>
        </row>
        <row r="142">
          <cell r="A142">
            <v>4414000000</v>
          </cell>
          <cell r="B142" t="str">
            <v>Marcos de madera para cuadros, fotografías, espejos</v>
          </cell>
          <cell r="C142" t="str">
            <v>EMIRATOS ARABES UNIDOS</v>
          </cell>
          <cell r="D142">
            <v>42.03</v>
          </cell>
          <cell r="E142">
            <v>120</v>
          </cell>
        </row>
        <row r="143">
          <cell r="B143" t="str">
            <v>u objetos similares</v>
          </cell>
          <cell r="C143" t="str">
            <v>ARGENTINA</v>
          </cell>
          <cell r="D143">
            <v>117.85</v>
          </cell>
          <cell r="E143">
            <v>167</v>
          </cell>
        </row>
        <row r="144">
          <cell r="C144" t="str">
            <v>AUSTRIA</v>
          </cell>
          <cell r="D144">
            <v>26.36</v>
          </cell>
          <cell r="E144">
            <v>198</v>
          </cell>
        </row>
        <row r="145">
          <cell r="C145" t="str">
            <v>AUSTRALIA</v>
          </cell>
          <cell r="D145">
            <v>52.49</v>
          </cell>
          <cell r="E145">
            <v>215.6</v>
          </cell>
        </row>
        <row r="146">
          <cell r="C146" t="str">
            <v>ARUBA</v>
          </cell>
          <cell r="D146">
            <v>0.59</v>
          </cell>
          <cell r="E146">
            <v>7</v>
          </cell>
        </row>
        <row r="147">
          <cell r="C147" t="str">
            <v>CANADA</v>
          </cell>
          <cell r="D147">
            <v>72.62</v>
          </cell>
          <cell r="E147">
            <v>376.7</v>
          </cell>
        </row>
        <row r="148">
          <cell r="C148" t="str">
            <v>CHILE</v>
          </cell>
          <cell r="D148">
            <v>67.2</v>
          </cell>
          <cell r="E148">
            <v>196.8</v>
          </cell>
        </row>
        <row r="149">
          <cell r="C149" t="str">
            <v>COSTA RICA</v>
          </cell>
          <cell r="D149">
            <v>24.77</v>
          </cell>
          <cell r="E149">
            <v>86</v>
          </cell>
        </row>
        <row r="150">
          <cell r="C150" t="str">
            <v>SUIZA</v>
          </cell>
          <cell r="D150">
            <v>6.81</v>
          </cell>
          <cell r="E150">
            <v>112</v>
          </cell>
        </row>
        <row r="151">
          <cell r="C151" t="str">
            <v>ALEMANIA</v>
          </cell>
          <cell r="D151">
            <v>138.68</v>
          </cell>
          <cell r="E151">
            <v>1969.95</v>
          </cell>
        </row>
        <row r="152">
          <cell r="C152" t="str">
            <v>REPUBLICA DOMINICANA</v>
          </cell>
          <cell r="D152">
            <v>243.04</v>
          </cell>
          <cell r="E152">
            <v>834</v>
          </cell>
        </row>
        <row r="153">
          <cell r="C153" t="str">
            <v>ECUADOR</v>
          </cell>
          <cell r="D153">
            <v>258.33999999999997</v>
          </cell>
          <cell r="E153">
            <v>4158.96</v>
          </cell>
        </row>
        <row r="154">
          <cell r="C154" t="str">
            <v>ESPAYA</v>
          </cell>
          <cell r="D154">
            <v>1897.07</v>
          </cell>
          <cell r="E154">
            <v>8404.64</v>
          </cell>
        </row>
        <row r="155">
          <cell r="C155" t="str">
            <v>FRANCIA</v>
          </cell>
          <cell r="D155">
            <v>128.31</v>
          </cell>
          <cell r="E155">
            <v>288.3</v>
          </cell>
        </row>
        <row r="156">
          <cell r="C156" t="str">
            <v>REINO UNIDO</v>
          </cell>
          <cell r="D156">
            <v>25.21</v>
          </cell>
          <cell r="E156">
            <v>136.19999999999999</v>
          </cell>
        </row>
        <row r="157">
          <cell r="C157" t="str">
            <v>GUAYANA FRANCESA</v>
          </cell>
          <cell r="D157">
            <v>6.24</v>
          </cell>
          <cell r="E157">
            <v>107.52</v>
          </cell>
        </row>
        <row r="158">
          <cell r="A158" t="str">
            <v xml:space="preserve">ELABORACIÓN  </v>
          </cell>
          <cell r="B158" t="str">
            <v>:  Instituto Nacional de Recursos Naturales - INRENA-DGFFS</v>
          </cell>
          <cell r="E158" t="str">
            <v>Continúa…</v>
          </cell>
        </row>
        <row r="159">
          <cell r="C159" t="str">
            <v>GUATEMALA</v>
          </cell>
          <cell r="D159">
            <v>144.37</v>
          </cell>
          <cell r="E159">
            <v>672.99</v>
          </cell>
        </row>
        <row r="160">
          <cell r="C160" t="str">
            <v>ITALIA</v>
          </cell>
          <cell r="D160">
            <v>1461.13</v>
          </cell>
          <cell r="E160">
            <v>10459.82</v>
          </cell>
        </row>
        <row r="161">
          <cell r="C161" t="str">
            <v>JAPON</v>
          </cell>
          <cell r="D161">
            <v>24.47</v>
          </cell>
          <cell r="E161">
            <v>60</v>
          </cell>
        </row>
        <row r="162">
          <cell r="C162" t="str">
            <v>MEXICO</v>
          </cell>
          <cell r="D162">
            <v>3242.01</v>
          </cell>
          <cell r="E162">
            <v>9528.8700000000008</v>
          </cell>
        </row>
        <row r="163">
          <cell r="C163" t="str">
            <v>PANAMA</v>
          </cell>
          <cell r="D163">
            <v>1196.44</v>
          </cell>
          <cell r="E163">
            <v>4302.3999999999996</v>
          </cell>
        </row>
        <row r="164">
          <cell r="C164" t="str">
            <v>PUERTO RICO</v>
          </cell>
          <cell r="D164">
            <v>505.08</v>
          </cell>
          <cell r="E164">
            <v>1346.77</v>
          </cell>
        </row>
        <row r="165">
          <cell r="C165" t="str">
            <v>SUECIA</v>
          </cell>
          <cell r="D165">
            <v>147.66</v>
          </cell>
          <cell r="E165">
            <v>2892.86</v>
          </cell>
        </row>
        <row r="166">
          <cell r="C166" t="str">
            <v>ESTADOS UNIDOS</v>
          </cell>
          <cell r="D166">
            <v>36104.29</v>
          </cell>
          <cell r="E166">
            <v>336448.71</v>
          </cell>
        </row>
        <row r="167">
          <cell r="C167" t="str">
            <v>VENEZUELA</v>
          </cell>
          <cell r="D167">
            <v>180.24</v>
          </cell>
          <cell r="E167">
            <v>510.75</v>
          </cell>
        </row>
        <row r="168">
          <cell r="A168">
            <v>4415100000</v>
          </cell>
          <cell r="B168" t="str">
            <v>Cajones, cajas, jaulas, tambores y envases simil.</v>
          </cell>
          <cell r="C168" t="str">
            <v>ARGENTINA</v>
          </cell>
          <cell r="D168">
            <v>1705.38</v>
          </cell>
          <cell r="E168">
            <v>130.80000000000001</v>
          </cell>
        </row>
        <row r="169">
          <cell r="B169" t="str">
            <v>carretes para cables de madera.</v>
          </cell>
          <cell r="C169" t="str">
            <v>CANADA</v>
          </cell>
          <cell r="D169">
            <v>0.98</v>
          </cell>
          <cell r="E169">
            <v>132</v>
          </cell>
        </row>
        <row r="170">
          <cell r="C170" t="str">
            <v>SUIZA</v>
          </cell>
          <cell r="D170">
            <v>0.61</v>
          </cell>
          <cell r="E170">
            <v>10</v>
          </cell>
        </row>
        <row r="171">
          <cell r="C171" t="str">
            <v>ALEMANIA</v>
          </cell>
          <cell r="D171">
            <v>6.86</v>
          </cell>
          <cell r="E171">
            <v>210</v>
          </cell>
        </row>
        <row r="172">
          <cell r="C172" t="str">
            <v>ESPAYA</v>
          </cell>
          <cell r="D172">
            <v>0.6</v>
          </cell>
          <cell r="E172">
            <v>6.09</v>
          </cell>
        </row>
        <row r="173">
          <cell r="C173" t="str">
            <v>REINO UNIDO</v>
          </cell>
          <cell r="D173">
            <v>67.14</v>
          </cell>
          <cell r="E173">
            <v>1505</v>
          </cell>
        </row>
        <row r="174">
          <cell r="C174" t="str">
            <v>ITALIA</v>
          </cell>
          <cell r="D174">
            <v>4.91</v>
          </cell>
          <cell r="E174">
            <v>112.5</v>
          </cell>
        </row>
        <row r="175">
          <cell r="C175" t="str">
            <v>JAPON</v>
          </cell>
          <cell r="D175">
            <v>273.95999999999998</v>
          </cell>
          <cell r="E175">
            <v>3251.9</v>
          </cell>
        </row>
        <row r="176">
          <cell r="C176" t="str">
            <v>COREA (SUR), REPUBLICA DE</v>
          </cell>
          <cell r="D176">
            <v>0.21</v>
          </cell>
          <cell r="E176">
            <v>0.95</v>
          </cell>
        </row>
        <row r="177">
          <cell r="C177" t="str">
            <v>ESTADOS UNIDOS</v>
          </cell>
          <cell r="D177">
            <v>8491.07</v>
          </cell>
          <cell r="E177">
            <v>63507.9</v>
          </cell>
        </row>
        <row r="178">
          <cell r="A178">
            <v>4415200000</v>
          </cell>
          <cell r="B178" t="str">
            <v>Paletas, paletas caja y demás plataformas p'carga; collarines p'p</v>
          </cell>
          <cell r="C178" t="str">
            <v>ESTADOS UNIDOS</v>
          </cell>
          <cell r="D178">
            <v>812.18</v>
          </cell>
          <cell r="E178">
            <v>702</v>
          </cell>
        </row>
        <row r="179">
          <cell r="A179">
            <v>4416000000</v>
          </cell>
          <cell r="B179" t="str">
            <v xml:space="preserve">Barriles,cubas,tinas y demás manufact. d'toneleria y partes, </v>
          </cell>
          <cell r="C179" t="str">
            <v>ALEMANIA</v>
          </cell>
          <cell r="D179">
            <v>16.16</v>
          </cell>
          <cell r="E179">
            <v>254</v>
          </cell>
        </row>
        <row r="180">
          <cell r="B180" t="str">
            <v>de madera,incluido duelas.</v>
          </cell>
          <cell r="C180" t="str">
            <v>ESTADOS UNIDOS</v>
          </cell>
          <cell r="D180">
            <v>13.97</v>
          </cell>
          <cell r="E180">
            <v>50</v>
          </cell>
        </row>
        <row r="181">
          <cell r="A181">
            <v>4417001000</v>
          </cell>
          <cell r="B181" t="str">
            <v>Herramientas de madera</v>
          </cell>
          <cell r="C181" t="str">
            <v>CHILE</v>
          </cell>
          <cell r="D181">
            <v>378.04</v>
          </cell>
          <cell r="E181">
            <v>68.150000000000006</v>
          </cell>
        </row>
        <row r="182">
          <cell r="A182">
            <v>4417009000</v>
          </cell>
          <cell r="B182" t="str">
            <v>Demás mont. y mangos de herramientas, mont. y mangos de cepill</v>
          </cell>
          <cell r="C182" t="str">
            <v>ESTADOS UNIDOS</v>
          </cell>
          <cell r="D182">
            <v>0.97</v>
          </cell>
          <cell r="E182">
            <v>19.829999999999998</v>
          </cell>
        </row>
        <row r="183">
          <cell r="A183">
            <v>4418100000</v>
          </cell>
          <cell r="B183" t="str">
            <v>Ventanas, contraventanas, y sus marcos y contramarcos, de madera</v>
          </cell>
          <cell r="C183" t="str">
            <v>ESTADOS UNIDOS</v>
          </cell>
          <cell r="D183">
            <v>1243.49</v>
          </cell>
          <cell r="E183">
            <v>3405</v>
          </cell>
        </row>
        <row r="184">
          <cell r="A184">
            <v>4418200000</v>
          </cell>
          <cell r="B184" t="str">
            <v>Puertas y sus marcos, contramarcos y umbrales, de madera</v>
          </cell>
          <cell r="C184" t="str">
            <v>BELGICA</v>
          </cell>
          <cell r="D184">
            <v>468</v>
          </cell>
          <cell r="E184">
            <v>1630.9</v>
          </cell>
        </row>
        <row r="185">
          <cell r="C185" t="str">
            <v>ALEMANIA</v>
          </cell>
          <cell r="D185">
            <v>345.82</v>
          </cell>
          <cell r="E185">
            <v>670</v>
          </cell>
        </row>
        <row r="186">
          <cell r="C186" t="str">
            <v>REPUBLICA DOMINICANA</v>
          </cell>
          <cell r="D186">
            <v>46.35</v>
          </cell>
          <cell r="E186">
            <v>108</v>
          </cell>
        </row>
        <row r="187">
          <cell r="C187" t="str">
            <v>ESPAYA</v>
          </cell>
          <cell r="D187">
            <v>396.31</v>
          </cell>
          <cell r="E187">
            <v>450</v>
          </cell>
        </row>
        <row r="188">
          <cell r="C188" t="str">
            <v>ITALIA</v>
          </cell>
          <cell r="D188">
            <v>10008.65</v>
          </cell>
          <cell r="E188">
            <v>13160</v>
          </cell>
        </row>
        <row r="189">
          <cell r="C189" t="str">
            <v>JAPON</v>
          </cell>
          <cell r="D189">
            <v>8461.4</v>
          </cell>
          <cell r="E189">
            <v>47541.26</v>
          </cell>
        </row>
        <row r="190">
          <cell r="C190" t="str">
            <v>MEXICO</v>
          </cell>
          <cell r="D190">
            <v>2268.85</v>
          </cell>
          <cell r="E190">
            <v>4268</v>
          </cell>
        </row>
        <row r="191">
          <cell r="C191" t="str">
            <v>ESTADOS UNIDOS</v>
          </cell>
          <cell r="D191">
            <v>2166452.4</v>
          </cell>
          <cell r="E191">
            <v>2616932.44</v>
          </cell>
        </row>
        <row r="192">
          <cell r="A192">
            <v>4418300000</v>
          </cell>
          <cell r="B192" t="str">
            <v>Tableros para parques, de madera</v>
          </cell>
          <cell r="C192" t="str">
            <v>JAPON</v>
          </cell>
          <cell r="D192">
            <v>255.63</v>
          </cell>
          <cell r="E192">
            <v>630</v>
          </cell>
        </row>
        <row r="193">
          <cell r="C193" t="str">
            <v>MEXICO</v>
          </cell>
          <cell r="D193">
            <v>6532.26</v>
          </cell>
          <cell r="E193">
            <v>4988.8</v>
          </cell>
        </row>
        <row r="194">
          <cell r="C194" t="str">
            <v>ESTADOS UNIDOS</v>
          </cell>
          <cell r="D194">
            <v>747.56</v>
          </cell>
          <cell r="E194">
            <v>1625</v>
          </cell>
        </row>
        <row r="195">
          <cell r="A195">
            <v>4418500000</v>
          </cell>
          <cell r="B195" t="str">
            <v>Tablillas para cubierta de tejados o fachadas ("shingles" y "shak</v>
          </cell>
          <cell r="C195" t="str">
            <v>JAPON</v>
          </cell>
          <cell r="D195">
            <v>3349.36</v>
          </cell>
          <cell r="E195">
            <v>5328.99</v>
          </cell>
        </row>
        <row r="196">
          <cell r="C196" t="str">
            <v>ESTADOS UNIDOS</v>
          </cell>
          <cell r="D196">
            <v>1164</v>
          </cell>
          <cell r="E196">
            <v>1563.2</v>
          </cell>
        </row>
        <row r="197">
          <cell r="A197" t="str">
            <v xml:space="preserve">ELABORACIÓN  </v>
          </cell>
          <cell r="B197" t="str">
            <v>:  Instituto Nacional de Recursos Naturales - INRENA-DGFFS</v>
          </cell>
          <cell r="E197" t="str">
            <v>Continúa…</v>
          </cell>
        </row>
        <row r="198">
          <cell r="A198">
            <v>4418909000</v>
          </cell>
          <cell r="B198" t="str">
            <v>Demás obras y piezas de carpintería para construcciones, de madera</v>
          </cell>
          <cell r="C198" t="str">
            <v>CHILE</v>
          </cell>
          <cell r="D198">
            <v>66850</v>
          </cell>
          <cell r="E198">
            <v>43680</v>
          </cell>
        </row>
        <row r="199">
          <cell r="C199" t="str">
            <v>ALEMANIA</v>
          </cell>
          <cell r="D199">
            <v>87.43</v>
          </cell>
          <cell r="E199">
            <v>55</v>
          </cell>
        </row>
        <row r="200">
          <cell r="C200" t="str">
            <v>REINO UNIDO</v>
          </cell>
          <cell r="D200">
            <v>20.21</v>
          </cell>
          <cell r="E200">
            <v>40</v>
          </cell>
        </row>
        <row r="201">
          <cell r="C201" t="str">
            <v>ITALIA</v>
          </cell>
          <cell r="D201">
            <v>11.38</v>
          </cell>
          <cell r="E201">
            <v>28</v>
          </cell>
        </row>
        <row r="202">
          <cell r="C202" t="str">
            <v>JAPON</v>
          </cell>
          <cell r="D202">
            <v>390.96</v>
          </cell>
          <cell r="E202">
            <v>2606.65</v>
          </cell>
        </row>
        <row r="203">
          <cell r="C203" t="str">
            <v>COREA (SUR), REPUBLICA DE</v>
          </cell>
          <cell r="D203">
            <v>50870</v>
          </cell>
          <cell r="E203">
            <v>26546.95</v>
          </cell>
        </row>
        <row r="204">
          <cell r="C204" t="str">
            <v>ESTADOS UNIDOS</v>
          </cell>
          <cell r="D204">
            <v>156292.01999999999</v>
          </cell>
          <cell r="E204">
            <v>108442.6</v>
          </cell>
        </row>
        <row r="205">
          <cell r="A205">
            <v>4419000000</v>
          </cell>
          <cell r="B205" t="str">
            <v>Artículos de mesa o de cocina, de madera</v>
          </cell>
          <cell r="C205" t="str">
            <v>ARGENTINA</v>
          </cell>
          <cell r="D205">
            <v>167.67</v>
          </cell>
          <cell r="E205">
            <v>272.3</v>
          </cell>
        </row>
        <row r="206">
          <cell r="C206" t="str">
            <v>AUSTRALIA</v>
          </cell>
          <cell r="D206">
            <v>0</v>
          </cell>
          <cell r="E206">
            <v>1</v>
          </cell>
        </row>
        <row r="207">
          <cell r="C207" t="str">
            <v>ARUBA</v>
          </cell>
          <cell r="D207">
            <v>23.07</v>
          </cell>
          <cell r="E207">
            <v>92.5</v>
          </cell>
        </row>
        <row r="208">
          <cell r="C208" t="str">
            <v>BARBADOS</v>
          </cell>
          <cell r="D208">
            <v>115.78</v>
          </cell>
          <cell r="E208">
            <v>525</v>
          </cell>
        </row>
        <row r="209">
          <cell r="C209" t="str">
            <v>BRASIL</v>
          </cell>
          <cell r="D209">
            <v>16.59</v>
          </cell>
          <cell r="E209">
            <v>148</v>
          </cell>
        </row>
        <row r="210">
          <cell r="C210" t="str">
            <v>CANADA</v>
          </cell>
          <cell r="D210">
            <v>24.19</v>
          </cell>
          <cell r="E210">
            <v>266.5</v>
          </cell>
        </row>
        <row r="211">
          <cell r="C211" t="str">
            <v>CHILE</v>
          </cell>
          <cell r="D211">
            <v>249.91</v>
          </cell>
          <cell r="E211">
            <v>1902.69</v>
          </cell>
        </row>
        <row r="212">
          <cell r="C212" t="str">
            <v>COLOMBIA</v>
          </cell>
          <cell r="D212">
            <v>1153.6600000000001</v>
          </cell>
          <cell r="E212">
            <v>11718.92</v>
          </cell>
        </row>
        <row r="213">
          <cell r="C213" t="str">
            <v>ALEMANIA</v>
          </cell>
          <cell r="D213">
            <v>392.37</v>
          </cell>
          <cell r="E213">
            <v>4091.73</v>
          </cell>
        </row>
        <row r="214">
          <cell r="C214" t="str">
            <v>REPUBLICA DOMINICANA</v>
          </cell>
          <cell r="D214">
            <v>1525</v>
          </cell>
          <cell r="E214">
            <v>3180.7</v>
          </cell>
        </row>
        <row r="215">
          <cell r="C215" t="str">
            <v>ESPAYA</v>
          </cell>
          <cell r="D215">
            <v>1305.0899999999999</v>
          </cell>
          <cell r="E215">
            <v>8490.83</v>
          </cell>
        </row>
        <row r="216">
          <cell r="C216" t="str">
            <v>FRANCIA</v>
          </cell>
          <cell r="D216">
            <v>1257.02</v>
          </cell>
          <cell r="E216">
            <v>8076.55</v>
          </cell>
        </row>
        <row r="217">
          <cell r="C217" t="str">
            <v>REINO UNIDO</v>
          </cell>
          <cell r="D217">
            <v>352.33</v>
          </cell>
          <cell r="E217">
            <v>2793.25</v>
          </cell>
        </row>
        <row r="218">
          <cell r="C218" t="str">
            <v>GUAYANA FRANCESA</v>
          </cell>
          <cell r="D218">
            <v>1.72</v>
          </cell>
          <cell r="E218">
            <v>42.66</v>
          </cell>
        </row>
        <row r="219">
          <cell r="C219" t="str">
            <v>GUATEMALA</v>
          </cell>
          <cell r="D219">
            <v>73.8</v>
          </cell>
          <cell r="E219">
            <v>1190.2</v>
          </cell>
        </row>
        <row r="220">
          <cell r="C220" t="str">
            <v>HUNGRIA</v>
          </cell>
          <cell r="D220">
            <v>10.9</v>
          </cell>
          <cell r="E220">
            <v>48</v>
          </cell>
        </row>
        <row r="221">
          <cell r="C221" t="str">
            <v>ITALIA</v>
          </cell>
          <cell r="D221">
            <v>409.55</v>
          </cell>
          <cell r="E221">
            <v>2711.47</v>
          </cell>
        </row>
        <row r="222">
          <cell r="C222" t="str">
            <v>JAPON</v>
          </cell>
          <cell r="D222">
            <v>0.82</v>
          </cell>
          <cell r="E222">
            <v>2</v>
          </cell>
        </row>
        <row r="223">
          <cell r="C223" t="str">
            <v>COREA (SUR), REPUBLICA DE</v>
          </cell>
          <cell r="D223">
            <v>24.97</v>
          </cell>
          <cell r="E223">
            <v>276</v>
          </cell>
        </row>
        <row r="224">
          <cell r="C224" t="str">
            <v>MEXICO</v>
          </cell>
          <cell r="D224">
            <v>128.47</v>
          </cell>
          <cell r="E224">
            <v>455.9</v>
          </cell>
        </row>
        <row r="225">
          <cell r="C225" t="str">
            <v>PAISES BAJOS</v>
          </cell>
          <cell r="D225">
            <v>3.67</v>
          </cell>
          <cell r="E225">
            <v>55</v>
          </cell>
        </row>
        <row r="226">
          <cell r="C226" t="str">
            <v>NORUEGA</v>
          </cell>
          <cell r="D226">
            <v>0.52</v>
          </cell>
          <cell r="E226">
            <v>9.6</v>
          </cell>
        </row>
        <row r="227">
          <cell r="C227" t="str">
            <v>PANAMA</v>
          </cell>
          <cell r="D227">
            <v>343.8</v>
          </cell>
          <cell r="E227">
            <v>3345.04</v>
          </cell>
        </row>
        <row r="228">
          <cell r="C228" t="str">
            <v>FILIPINAS</v>
          </cell>
          <cell r="D228">
            <v>65.16</v>
          </cell>
          <cell r="E228">
            <v>240</v>
          </cell>
        </row>
        <row r="229">
          <cell r="C229" t="str">
            <v>PUERTO RICO</v>
          </cell>
          <cell r="D229">
            <v>212.11</v>
          </cell>
          <cell r="E229">
            <v>1402.39</v>
          </cell>
        </row>
        <row r="230">
          <cell r="C230" t="str">
            <v>ARABIA SAUDITA</v>
          </cell>
          <cell r="D230">
            <v>69.239999999999995</v>
          </cell>
          <cell r="E230">
            <v>439.95</v>
          </cell>
        </row>
        <row r="231">
          <cell r="C231" t="str">
            <v>TAIWAN (FORMOSA)</v>
          </cell>
          <cell r="D231">
            <v>77.150000000000006</v>
          </cell>
          <cell r="E231">
            <v>397.5</v>
          </cell>
        </row>
        <row r="232">
          <cell r="C232" t="str">
            <v>ESTADOS UNIDOS</v>
          </cell>
          <cell r="D232">
            <v>21423.61</v>
          </cell>
          <cell r="E232">
            <v>140644.37</v>
          </cell>
        </row>
        <row r="233">
          <cell r="C233" t="str">
            <v>URUGUAY</v>
          </cell>
          <cell r="D233">
            <v>12</v>
          </cell>
          <cell r="E233">
            <v>29.6</v>
          </cell>
        </row>
        <row r="234">
          <cell r="C234" t="str">
            <v>VENEZUELA</v>
          </cell>
          <cell r="D234">
            <v>1620.57</v>
          </cell>
          <cell r="E234">
            <v>4224</v>
          </cell>
        </row>
        <row r="235">
          <cell r="A235" t="str">
            <v xml:space="preserve">ELABORACIÓN  </v>
          </cell>
          <cell r="B235" t="str">
            <v>:  Instituto Nacional de Recursos Naturales - INRENA-DGFFS</v>
          </cell>
          <cell r="E235" t="str">
            <v>Continúa…</v>
          </cell>
        </row>
        <row r="236">
          <cell r="A236">
            <v>4420100000</v>
          </cell>
          <cell r="B236" t="str">
            <v>Estatuillas y demás objetos de adorno, de madera</v>
          </cell>
          <cell r="C236" t="str">
            <v>EMIRATOS ARABES UNIDOS</v>
          </cell>
          <cell r="D236">
            <v>6.78</v>
          </cell>
          <cell r="E236">
            <v>35</v>
          </cell>
        </row>
        <row r="237">
          <cell r="C237" t="str">
            <v>ARGENTINA</v>
          </cell>
          <cell r="D237">
            <v>237.43</v>
          </cell>
          <cell r="E237">
            <v>397.96</v>
          </cell>
        </row>
        <row r="238">
          <cell r="C238" t="str">
            <v>AUSTRALIA</v>
          </cell>
          <cell r="D238">
            <v>5.21</v>
          </cell>
          <cell r="E238">
            <v>90.25</v>
          </cell>
        </row>
        <row r="239">
          <cell r="C239" t="str">
            <v>ARUBA</v>
          </cell>
          <cell r="D239">
            <v>88.87</v>
          </cell>
          <cell r="E239">
            <v>199.7</v>
          </cell>
        </row>
        <row r="240">
          <cell r="C240" t="str">
            <v>BELGICA</v>
          </cell>
          <cell r="D240">
            <v>50.19</v>
          </cell>
          <cell r="E240">
            <v>308.10000000000002</v>
          </cell>
        </row>
        <row r="241">
          <cell r="C241" t="str">
            <v>BRASIL</v>
          </cell>
          <cell r="D241">
            <v>7.63</v>
          </cell>
          <cell r="E241">
            <v>58.5</v>
          </cell>
        </row>
        <row r="242">
          <cell r="C242" t="str">
            <v>CANADA</v>
          </cell>
          <cell r="D242">
            <v>180.4</v>
          </cell>
          <cell r="E242">
            <v>1734.95</v>
          </cell>
        </row>
        <row r="243">
          <cell r="C243" t="str">
            <v>CHILE</v>
          </cell>
          <cell r="D243">
            <v>54.1</v>
          </cell>
          <cell r="E243">
            <v>526.51</v>
          </cell>
        </row>
        <row r="244">
          <cell r="C244" t="str">
            <v>COLOMBIA</v>
          </cell>
          <cell r="D244">
            <v>11.92</v>
          </cell>
          <cell r="E244">
            <v>61.2</v>
          </cell>
        </row>
        <row r="245">
          <cell r="C245" t="str">
            <v>COSTA RICA</v>
          </cell>
          <cell r="D245">
            <v>29.99</v>
          </cell>
          <cell r="E245">
            <v>44.5</v>
          </cell>
        </row>
        <row r="246">
          <cell r="C246" t="str">
            <v>SUIZA</v>
          </cell>
          <cell r="D246">
            <v>93.28</v>
          </cell>
          <cell r="E246">
            <v>1690.8</v>
          </cell>
        </row>
        <row r="247">
          <cell r="C247" t="str">
            <v>ALEMANIA</v>
          </cell>
          <cell r="D247">
            <v>1673.69</v>
          </cell>
          <cell r="E247">
            <v>21508.23</v>
          </cell>
        </row>
        <row r="248">
          <cell r="C248" t="str">
            <v>DINAMARCA</v>
          </cell>
          <cell r="D248">
            <v>16.829999999999998</v>
          </cell>
          <cell r="E248">
            <v>37.5</v>
          </cell>
        </row>
        <row r="249">
          <cell r="C249" t="str">
            <v>REPUBLICA DOMINICANA</v>
          </cell>
          <cell r="D249">
            <v>783.81</v>
          </cell>
          <cell r="E249">
            <v>1947.27</v>
          </cell>
        </row>
        <row r="250">
          <cell r="C250" t="str">
            <v>ECUADOR</v>
          </cell>
          <cell r="D250">
            <v>146.36000000000001</v>
          </cell>
          <cell r="E250">
            <v>2713.5</v>
          </cell>
        </row>
        <row r="251">
          <cell r="C251" t="str">
            <v>ESPAYA</v>
          </cell>
          <cell r="D251">
            <v>1342.58</v>
          </cell>
          <cell r="E251">
            <v>6305.92</v>
          </cell>
        </row>
        <row r="252">
          <cell r="C252" t="str">
            <v>FRANCIA</v>
          </cell>
          <cell r="D252">
            <v>1459.73</v>
          </cell>
          <cell r="E252">
            <v>9291.5300000000007</v>
          </cell>
        </row>
        <row r="253">
          <cell r="C253" t="str">
            <v>REINO UNIDO</v>
          </cell>
          <cell r="D253">
            <v>100.36</v>
          </cell>
          <cell r="E253">
            <v>1916.82</v>
          </cell>
        </row>
        <row r="254">
          <cell r="C254" t="str">
            <v>GUAYANA FRANCESA</v>
          </cell>
          <cell r="D254">
            <v>18.61</v>
          </cell>
          <cell r="E254">
            <v>152.94999999999999</v>
          </cell>
        </row>
        <row r="255">
          <cell r="C255" t="str">
            <v>GRECIA</v>
          </cell>
          <cell r="D255">
            <v>4.04</v>
          </cell>
          <cell r="E255">
            <v>15</v>
          </cell>
        </row>
        <row r="256">
          <cell r="C256" t="str">
            <v>GUATEMALA</v>
          </cell>
          <cell r="D256">
            <v>139.15</v>
          </cell>
          <cell r="E256">
            <v>514.23</v>
          </cell>
        </row>
        <row r="257">
          <cell r="C257" t="str">
            <v>HUNGRIA</v>
          </cell>
          <cell r="D257">
            <v>49.1</v>
          </cell>
          <cell r="E257">
            <v>210.6</v>
          </cell>
        </row>
        <row r="258">
          <cell r="C258" t="str">
            <v>ISRAEL</v>
          </cell>
          <cell r="D258">
            <v>0.08</v>
          </cell>
          <cell r="E258">
            <v>1</v>
          </cell>
        </row>
        <row r="259">
          <cell r="C259" t="str">
            <v>ITALIA</v>
          </cell>
          <cell r="D259">
            <v>7183.7</v>
          </cell>
          <cell r="E259">
            <v>55161.34</v>
          </cell>
        </row>
        <row r="260">
          <cell r="C260" t="str">
            <v>JAPON</v>
          </cell>
          <cell r="D260">
            <v>201.22</v>
          </cell>
          <cell r="E260">
            <v>2078.65</v>
          </cell>
        </row>
        <row r="261">
          <cell r="C261" t="str">
            <v>COREA (SUR), REPUBLICA DE</v>
          </cell>
          <cell r="D261">
            <v>214.33</v>
          </cell>
          <cell r="E261">
            <v>3203.71</v>
          </cell>
        </row>
        <row r="262">
          <cell r="C262" t="str">
            <v>LUXEMBURGO</v>
          </cell>
          <cell r="D262">
            <v>10.65</v>
          </cell>
          <cell r="E262">
            <v>146.75</v>
          </cell>
        </row>
        <row r="263">
          <cell r="C263" t="str">
            <v>MEXICO</v>
          </cell>
          <cell r="D263">
            <v>375.62</v>
          </cell>
          <cell r="E263">
            <v>854.1</v>
          </cell>
        </row>
        <row r="264">
          <cell r="C264" t="str">
            <v>PAISES BAJOS</v>
          </cell>
          <cell r="D264">
            <v>43.73</v>
          </cell>
          <cell r="E264">
            <v>722.27</v>
          </cell>
        </row>
        <row r="265">
          <cell r="C265" t="str">
            <v>NORUEGA</v>
          </cell>
          <cell r="D265">
            <v>0.18</v>
          </cell>
          <cell r="E265">
            <v>1</v>
          </cell>
        </row>
        <row r="266">
          <cell r="C266" t="str">
            <v>PANAMA</v>
          </cell>
          <cell r="D266">
            <v>162.06</v>
          </cell>
          <cell r="E266">
            <v>1157.8399999999999</v>
          </cell>
        </row>
        <row r="267">
          <cell r="C267" t="str">
            <v>FILIPINAS</v>
          </cell>
          <cell r="D267">
            <v>0.21</v>
          </cell>
          <cell r="E267">
            <v>6.5</v>
          </cell>
        </row>
        <row r="268">
          <cell r="C268" t="str">
            <v>PUERTO RICO</v>
          </cell>
          <cell r="D268">
            <v>186.26</v>
          </cell>
          <cell r="E268">
            <v>1023.15</v>
          </cell>
        </row>
        <row r="269">
          <cell r="C269" t="str">
            <v>RUMANIA</v>
          </cell>
          <cell r="D269">
            <v>2.36</v>
          </cell>
          <cell r="E269">
            <v>9</v>
          </cell>
        </row>
        <row r="270">
          <cell r="C270" t="str">
            <v>ARABIA SAUDITA</v>
          </cell>
          <cell r="D270">
            <v>82.04</v>
          </cell>
          <cell r="E270">
            <v>452.4</v>
          </cell>
        </row>
        <row r="271">
          <cell r="C271" t="str">
            <v>SUECIA</v>
          </cell>
          <cell r="D271">
            <v>20.53</v>
          </cell>
          <cell r="E271">
            <v>35.799999999999997</v>
          </cell>
        </row>
        <row r="272">
          <cell r="C272" t="str">
            <v>TAIWAN (FORMOSA)</v>
          </cell>
          <cell r="D272">
            <v>72.2</v>
          </cell>
          <cell r="E272">
            <v>372</v>
          </cell>
        </row>
        <row r="273">
          <cell r="A273" t="str">
            <v xml:space="preserve">ELABORACIÓN  </v>
          </cell>
          <cell r="B273" t="str">
            <v>:  Instituto Nacional de Recursos Naturales - INRENA-DGFFS</v>
          </cell>
          <cell r="E273" t="str">
            <v>Continúa…</v>
          </cell>
        </row>
        <row r="274">
          <cell r="C274" t="str">
            <v>UCRANIA</v>
          </cell>
          <cell r="D274">
            <v>0.96</v>
          </cell>
          <cell r="E274">
            <v>35</v>
          </cell>
        </row>
        <row r="275">
          <cell r="C275" t="str">
            <v>ESTADOS UNIDOS</v>
          </cell>
          <cell r="D275">
            <v>19177.14</v>
          </cell>
          <cell r="E275">
            <v>184299.76</v>
          </cell>
        </row>
        <row r="276">
          <cell r="C276" t="str">
            <v>URUGUAY</v>
          </cell>
          <cell r="D276">
            <v>21.22</v>
          </cell>
          <cell r="E276">
            <v>65</v>
          </cell>
        </row>
        <row r="277">
          <cell r="C277" t="str">
            <v>VENEZUELA</v>
          </cell>
          <cell r="D277">
            <v>647.44000000000005</v>
          </cell>
          <cell r="E277">
            <v>1706.45</v>
          </cell>
        </row>
        <row r="278">
          <cell r="A278">
            <v>4420900000</v>
          </cell>
          <cell r="B278" t="str">
            <v xml:space="preserve">Demás marquetería, cofrecillos o estuches p'joyeria u orfebre. </v>
          </cell>
          <cell r="C278" t="str">
            <v>ARGENTINA</v>
          </cell>
          <cell r="D278">
            <v>154.76</v>
          </cell>
          <cell r="E278">
            <v>215</v>
          </cell>
        </row>
        <row r="279">
          <cell r="B279" t="str">
            <v>y manufactura similar de madera</v>
          </cell>
          <cell r="C279" t="str">
            <v>AUSTRALIA</v>
          </cell>
          <cell r="D279">
            <v>5.07</v>
          </cell>
          <cell r="E279">
            <v>60.37</v>
          </cell>
        </row>
        <row r="280">
          <cell r="C280" t="str">
            <v>ARUBA</v>
          </cell>
          <cell r="D280">
            <v>2.65</v>
          </cell>
          <cell r="E280">
            <v>10</v>
          </cell>
        </row>
        <row r="281">
          <cell r="C281" t="str">
            <v>BARBADOS</v>
          </cell>
          <cell r="D281">
            <v>10.77</v>
          </cell>
          <cell r="E281">
            <v>50</v>
          </cell>
        </row>
        <row r="282">
          <cell r="C282" t="str">
            <v>BELGICA</v>
          </cell>
          <cell r="D282">
            <v>3.7</v>
          </cell>
          <cell r="E282">
            <v>68.459999999999994</v>
          </cell>
        </row>
        <row r="283">
          <cell r="C283" t="str">
            <v>BRASIL</v>
          </cell>
          <cell r="D283">
            <v>181.46</v>
          </cell>
          <cell r="E283">
            <v>1604.8</v>
          </cell>
        </row>
        <row r="284">
          <cell r="C284" t="str">
            <v>CANADA</v>
          </cell>
          <cell r="D284">
            <v>124.31</v>
          </cell>
          <cell r="E284">
            <v>581.32000000000005</v>
          </cell>
        </row>
        <row r="285">
          <cell r="C285" t="str">
            <v>CHILE</v>
          </cell>
          <cell r="D285">
            <v>216.92</v>
          </cell>
          <cell r="E285">
            <v>628.5</v>
          </cell>
        </row>
        <row r="286">
          <cell r="C286" t="str">
            <v>COLOMBIA</v>
          </cell>
          <cell r="D286">
            <v>464.49</v>
          </cell>
          <cell r="E286">
            <v>2094.6</v>
          </cell>
        </row>
        <row r="287">
          <cell r="C287" t="str">
            <v>ALEMANIA</v>
          </cell>
          <cell r="D287">
            <v>516.01</v>
          </cell>
          <cell r="E287">
            <v>5635.8</v>
          </cell>
        </row>
        <row r="288">
          <cell r="C288" t="str">
            <v>REPUBLICA DOMINICANA</v>
          </cell>
          <cell r="D288">
            <v>235.71</v>
          </cell>
          <cell r="E288">
            <v>629.27</v>
          </cell>
        </row>
        <row r="289">
          <cell r="C289" t="str">
            <v>ESPAYA</v>
          </cell>
          <cell r="D289">
            <v>1120.71</v>
          </cell>
          <cell r="E289">
            <v>4020.23</v>
          </cell>
        </row>
        <row r="290">
          <cell r="C290" t="str">
            <v>FRANCIA</v>
          </cell>
          <cell r="D290">
            <v>2972.28</v>
          </cell>
          <cell r="E290">
            <v>17148.5</v>
          </cell>
        </row>
        <row r="291">
          <cell r="C291" t="str">
            <v>REINO UNIDO</v>
          </cell>
          <cell r="D291">
            <v>239.22</v>
          </cell>
          <cell r="E291">
            <v>2442.8000000000002</v>
          </cell>
        </row>
        <row r="292">
          <cell r="C292" t="str">
            <v>GRECIA</v>
          </cell>
          <cell r="D292">
            <v>9.74</v>
          </cell>
          <cell r="E292">
            <v>72</v>
          </cell>
        </row>
        <row r="293">
          <cell r="C293" t="str">
            <v>GUATEMALA</v>
          </cell>
          <cell r="D293">
            <v>96.31</v>
          </cell>
          <cell r="E293">
            <v>871.34</v>
          </cell>
        </row>
        <row r="294">
          <cell r="C294" t="str">
            <v>HONDURAS</v>
          </cell>
          <cell r="D294">
            <v>175.4</v>
          </cell>
          <cell r="E294">
            <v>239.24</v>
          </cell>
        </row>
        <row r="295">
          <cell r="C295" t="str">
            <v>HUNGRIA</v>
          </cell>
          <cell r="D295">
            <v>32.83</v>
          </cell>
          <cell r="E295">
            <v>138</v>
          </cell>
        </row>
        <row r="296">
          <cell r="C296" t="str">
            <v>ITALIA</v>
          </cell>
          <cell r="D296">
            <v>3076.91</v>
          </cell>
          <cell r="E296">
            <v>9145.59</v>
          </cell>
        </row>
        <row r="297">
          <cell r="C297" t="str">
            <v>JAPON</v>
          </cell>
          <cell r="D297">
            <v>998</v>
          </cell>
          <cell r="E297">
            <v>10909.15</v>
          </cell>
        </row>
        <row r="298">
          <cell r="C298" t="str">
            <v>COREA (SUR), REPUBLICA DE</v>
          </cell>
          <cell r="D298">
            <v>1.0900000000000001</v>
          </cell>
          <cell r="E298">
            <v>4.93</v>
          </cell>
        </row>
        <row r="299">
          <cell r="C299" t="str">
            <v>MALTA</v>
          </cell>
          <cell r="D299">
            <v>34.369999999999997</v>
          </cell>
          <cell r="E299">
            <v>246</v>
          </cell>
        </row>
        <row r="300">
          <cell r="C300" t="str">
            <v>MEXICO</v>
          </cell>
          <cell r="D300">
            <v>275.33999999999997</v>
          </cell>
          <cell r="E300">
            <v>317</v>
          </cell>
        </row>
        <row r="301">
          <cell r="C301" t="str">
            <v>PANAMA</v>
          </cell>
          <cell r="D301">
            <v>53.54</v>
          </cell>
          <cell r="E301">
            <v>640.79999999999995</v>
          </cell>
        </row>
        <row r="302">
          <cell r="C302" t="str">
            <v>PUERTO RICO</v>
          </cell>
          <cell r="D302">
            <v>319.45</v>
          </cell>
          <cell r="E302">
            <v>2823.51</v>
          </cell>
        </row>
        <row r="303">
          <cell r="C303" t="str">
            <v>ARABIA SAUDITA</v>
          </cell>
          <cell r="D303">
            <v>83.87</v>
          </cell>
          <cell r="E303">
            <v>468.45</v>
          </cell>
        </row>
        <row r="304">
          <cell r="C304" t="str">
            <v>UCRANIA</v>
          </cell>
          <cell r="D304">
            <v>0.34</v>
          </cell>
          <cell r="E304">
            <v>12.5</v>
          </cell>
        </row>
        <row r="305">
          <cell r="C305" t="str">
            <v>ESTADOS UNIDOS</v>
          </cell>
          <cell r="D305">
            <v>31946.43</v>
          </cell>
          <cell r="E305">
            <v>186555</v>
          </cell>
        </row>
        <row r="306">
          <cell r="C306" t="str">
            <v>VENEZUELA</v>
          </cell>
          <cell r="D306">
            <v>613.89</v>
          </cell>
          <cell r="E306">
            <v>2127.65</v>
          </cell>
        </row>
        <row r="307">
          <cell r="A307">
            <v>4421100000</v>
          </cell>
          <cell r="B307" t="str">
            <v>Perchas para prendas de vestir, de madera</v>
          </cell>
          <cell r="C307" t="str">
            <v>CANADA</v>
          </cell>
          <cell r="D307">
            <v>12.56</v>
          </cell>
          <cell r="E307">
            <v>30</v>
          </cell>
        </row>
        <row r="308">
          <cell r="C308" t="str">
            <v>ALEMANIA</v>
          </cell>
          <cell r="D308">
            <v>15.27</v>
          </cell>
          <cell r="E308">
            <v>240</v>
          </cell>
        </row>
        <row r="309">
          <cell r="C309" t="str">
            <v>REPUBLICA DOMINICANA</v>
          </cell>
          <cell r="D309">
            <v>148.08000000000001</v>
          </cell>
          <cell r="E309">
            <v>410</v>
          </cell>
        </row>
        <row r="310">
          <cell r="C310" t="str">
            <v>ITALIA</v>
          </cell>
          <cell r="D310">
            <v>45.99</v>
          </cell>
          <cell r="E310">
            <v>86.4</v>
          </cell>
        </row>
        <row r="311">
          <cell r="C311" t="str">
            <v>PUERTO RICO</v>
          </cell>
          <cell r="D311">
            <v>2.68</v>
          </cell>
          <cell r="E311">
            <v>10</v>
          </cell>
        </row>
        <row r="312">
          <cell r="C312" t="str">
            <v>ESTADOS UNIDOS</v>
          </cell>
          <cell r="D312">
            <v>376.26</v>
          </cell>
          <cell r="E312">
            <v>3942.4</v>
          </cell>
        </row>
        <row r="313">
          <cell r="A313" t="str">
            <v xml:space="preserve">ELABORACIÓN  </v>
          </cell>
          <cell r="B313" t="str">
            <v>:  Instituto Nacional de Recursos Naturales - INRENA-DGFFS</v>
          </cell>
          <cell r="E313" t="str">
            <v>Continúa…</v>
          </cell>
        </row>
        <row r="314">
          <cell r="A314">
            <v>4421901000</v>
          </cell>
          <cell r="B314" t="str">
            <v>Canillas, carretes, p'hilatura o tejido y p' hilo de coser, y art siml d´madera</v>
          </cell>
          <cell r="C314" t="str">
            <v>COLOMBIA</v>
          </cell>
          <cell r="D314">
            <v>18320</v>
          </cell>
          <cell r="E314">
            <v>9360</v>
          </cell>
        </row>
        <row r="315">
          <cell r="C315" t="str">
            <v>ESTADOS UNIDOS</v>
          </cell>
          <cell r="D315">
            <v>1.81</v>
          </cell>
          <cell r="E315">
            <v>37.14</v>
          </cell>
        </row>
        <row r="316">
          <cell r="A316">
            <v>4421902000</v>
          </cell>
          <cell r="B316" t="str">
            <v>Palillos de diente, de madera</v>
          </cell>
          <cell r="C316" t="str">
            <v>CHILE</v>
          </cell>
          <cell r="D316">
            <v>7.31</v>
          </cell>
          <cell r="E316">
            <v>67.5</v>
          </cell>
        </row>
        <row r="317">
          <cell r="C317" t="str">
            <v>JAPON</v>
          </cell>
          <cell r="D317">
            <v>6.27</v>
          </cell>
          <cell r="E317">
            <v>135</v>
          </cell>
        </row>
        <row r="318">
          <cell r="C318" t="str">
            <v>COREA (SUR), REPUBLICA DE</v>
          </cell>
          <cell r="D318">
            <v>0.27</v>
          </cell>
          <cell r="E318">
            <v>1.22</v>
          </cell>
        </row>
        <row r="319">
          <cell r="C319" t="str">
            <v>PUERTO RICO</v>
          </cell>
          <cell r="D319">
            <v>0.61</v>
          </cell>
          <cell r="E319">
            <v>3.36</v>
          </cell>
        </row>
        <row r="320">
          <cell r="C320" t="str">
            <v>ESTADOS UNIDOS</v>
          </cell>
          <cell r="D320">
            <v>21.96</v>
          </cell>
          <cell r="E320">
            <v>107.02</v>
          </cell>
        </row>
        <row r="321">
          <cell r="A321">
            <v>4421909000</v>
          </cell>
          <cell r="B321" t="str">
            <v>Demás manufactura de madera</v>
          </cell>
          <cell r="C321" t="str">
            <v>EMIRATOS ARABES UNIDOS</v>
          </cell>
          <cell r="D321">
            <v>228.35</v>
          </cell>
          <cell r="E321">
            <v>808</v>
          </cell>
        </row>
        <row r="322">
          <cell r="C322" t="str">
            <v>ARUBA</v>
          </cell>
          <cell r="D322">
            <v>33.94</v>
          </cell>
          <cell r="E322">
            <v>60</v>
          </cell>
        </row>
        <row r="323">
          <cell r="C323" t="str">
            <v>BOLIVIA</v>
          </cell>
          <cell r="D323">
            <v>15.5</v>
          </cell>
          <cell r="E323">
            <v>80</v>
          </cell>
        </row>
        <row r="324">
          <cell r="C324" t="str">
            <v>BRASIL</v>
          </cell>
          <cell r="D324">
            <v>39.020000000000003</v>
          </cell>
          <cell r="E324">
            <v>82.7</v>
          </cell>
        </row>
        <row r="325">
          <cell r="C325" t="str">
            <v>CANADA</v>
          </cell>
          <cell r="D325">
            <v>0.19</v>
          </cell>
          <cell r="E325">
            <v>33.9</v>
          </cell>
        </row>
        <row r="326">
          <cell r="C326" t="str">
            <v>CHILE</v>
          </cell>
          <cell r="D326">
            <v>389.86</v>
          </cell>
          <cell r="E326">
            <v>132.99</v>
          </cell>
        </row>
        <row r="327">
          <cell r="C327" t="str">
            <v>COLOMBIA</v>
          </cell>
          <cell r="D327">
            <v>1455</v>
          </cell>
          <cell r="E327">
            <v>3427.5</v>
          </cell>
        </row>
        <row r="328">
          <cell r="C328" t="str">
            <v>SUIZA</v>
          </cell>
          <cell r="D328">
            <v>1.22</v>
          </cell>
          <cell r="E328">
            <v>20</v>
          </cell>
        </row>
        <row r="329">
          <cell r="C329" t="str">
            <v>ALEMANIA</v>
          </cell>
          <cell r="D329">
            <v>45.89</v>
          </cell>
          <cell r="E329">
            <v>781.7</v>
          </cell>
        </row>
        <row r="330">
          <cell r="C330" t="str">
            <v>REPUBLICA DOMINICANA</v>
          </cell>
          <cell r="D330">
            <v>148824.45000000001</v>
          </cell>
          <cell r="E330">
            <v>87289.77</v>
          </cell>
        </row>
        <row r="331">
          <cell r="C331" t="str">
            <v>ECUADOR</v>
          </cell>
          <cell r="D331">
            <v>329.42</v>
          </cell>
          <cell r="E331">
            <v>971.62</v>
          </cell>
        </row>
        <row r="332">
          <cell r="C332" t="str">
            <v>ESPAYA</v>
          </cell>
          <cell r="D332">
            <v>579.55999999999995</v>
          </cell>
          <cell r="E332">
            <v>706.5</v>
          </cell>
        </row>
        <row r="333">
          <cell r="C333" t="str">
            <v>FRANCIA</v>
          </cell>
          <cell r="D333">
            <v>391.08</v>
          </cell>
          <cell r="E333">
            <v>3199.5</v>
          </cell>
        </row>
        <row r="334">
          <cell r="C334" t="str">
            <v>REINO UNIDO</v>
          </cell>
          <cell r="D334">
            <v>267.39999999999998</v>
          </cell>
          <cell r="E334">
            <v>580</v>
          </cell>
        </row>
        <row r="335">
          <cell r="C335" t="str">
            <v>GUAYANA FRANCESA</v>
          </cell>
          <cell r="D335">
            <v>0.98</v>
          </cell>
          <cell r="E335">
            <v>24.36</v>
          </cell>
        </row>
        <row r="336">
          <cell r="C336" t="str">
            <v>GUATEMALA</v>
          </cell>
          <cell r="D336">
            <v>14.77</v>
          </cell>
          <cell r="E336">
            <v>66.849999999999994</v>
          </cell>
        </row>
        <row r="337">
          <cell r="C337" t="str">
            <v>HUNGRIA</v>
          </cell>
          <cell r="D337">
            <v>1.74</v>
          </cell>
          <cell r="E337">
            <v>10</v>
          </cell>
        </row>
        <row r="338">
          <cell r="C338" t="str">
            <v>ITALIA</v>
          </cell>
          <cell r="D338">
            <v>385754.7</v>
          </cell>
          <cell r="E338">
            <v>475979.48</v>
          </cell>
        </row>
        <row r="339">
          <cell r="C339" t="str">
            <v>JAPON</v>
          </cell>
          <cell r="D339">
            <v>3.54</v>
          </cell>
          <cell r="E339">
            <v>40</v>
          </cell>
        </row>
        <row r="340">
          <cell r="C340" t="str">
            <v>MEXICO</v>
          </cell>
          <cell r="D340">
            <v>592.08000000000004</v>
          </cell>
          <cell r="E340">
            <v>209.2</v>
          </cell>
        </row>
        <row r="341">
          <cell r="C341" t="str">
            <v>PAISES BAJOS</v>
          </cell>
          <cell r="D341">
            <v>802.7</v>
          </cell>
          <cell r="E341">
            <v>1855.57</v>
          </cell>
        </row>
        <row r="342">
          <cell r="C342" t="str">
            <v>PUERTO RICO</v>
          </cell>
          <cell r="D342">
            <v>155.30000000000001</v>
          </cell>
          <cell r="E342">
            <v>678.96</v>
          </cell>
        </row>
        <row r="343">
          <cell r="C343" t="str">
            <v>SUECIA</v>
          </cell>
          <cell r="D343">
            <v>21060.97</v>
          </cell>
          <cell r="E343">
            <v>30194.2</v>
          </cell>
        </row>
        <row r="344">
          <cell r="C344" t="str">
            <v>TAIWAN (FORMOSA)</v>
          </cell>
          <cell r="D344">
            <v>26.77</v>
          </cell>
          <cell r="E344">
            <v>100</v>
          </cell>
        </row>
        <row r="345">
          <cell r="C345" t="str">
            <v>UCRANIA</v>
          </cell>
          <cell r="D345">
            <v>1.56</v>
          </cell>
          <cell r="E345">
            <v>48</v>
          </cell>
        </row>
        <row r="346">
          <cell r="C346" t="str">
            <v>ESTADOS UNIDOS</v>
          </cell>
          <cell r="D346">
            <v>803532.93</v>
          </cell>
          <cell r="E346">
            <v>1218628.33</v>
          </cell>
        </row>
        <row r="347">
          <cell r="C347" t="str">
            <v>VENEZUELA</v>
          </cell>
          <cell r="D347">
            <v>213.24</v>
          </cell>
          <cell r="E347">
            <v>1127.71</v>
          </cell>
        </row>
        <row r="348">
          <cell r="C348" t="str">
            <v>SUDAFRICA, REPUBLICA DE</v>
          </cell>
          <cell r="D348">
            <v>2.1800000000000002</v>
          </cell>
          <cell r="E348">
            <v>13</v>
          </cell>
        </row>
        <row r="349">
          <cell r="B349" t="str">
            <v/>
          </cell>
          <cell r="D349">
            <v>4027800.1300000013</v>
          </cell>
          <cell r="E349">
            <v>5926770.8300000001</v>
          </cell>
        </row>
        <row r="350">
          <cell r="A350" t="str">
            <v xml:space="preserve">ELABORACIÓN  </v>
          </cell>
          <cell r="B350" t="str">
            <v>:  Instituto Nacional de Recursos Naturales - INRENA-DGFFS</v>
          </cell>
          <cell r="E350" t="str">
            <v>Continúa…</v>
          </cell>
        </row>
        <row r="351">
          <cell r="B351" t="str">
            <v/>
          </cell>
        </row>
        <row r="352">
          <cell r="A352">
            <v>4707300000</v>
          </cell>
          <cell r="B352" t="str">
            <v>Desperdicios o desechos de papel o cartón obten. principal. a par</v>
          </cell>
          <cell r="C352" t="str">
            <v>BOLIVIA</v>
          </cell>
          <cell r="D352">
            <v>498880</v>
          </cell>
          <cell r="E352">
            <v>41503.65</v>
          </cell>
        </row>
        <row r="353">
          <cell r="B353" t="str">
            <v>a partir de pasta mecánica</v>
          </cell>
          <cell r="C353" t="str">
            <v>ECUADOR</v>
          </cell>
          <cell r="D353">
            <v>2857625</v>
          </cell>
          <cell r="E353">
            <v>254623.11</v>
          </cell>
        </row>
        <row r="354">
          <cell r="A354">
            <v>4707900000</v>
          </cell>
          <cell r="B354" t="str">
            <v>Demás desperdicios y desechos de papel o cartón sin clasificar</v>
          </cell>
          <cell r="C354" t="str">
            <v>ECUADOR</v>
          </cell>
          <cell r="D354">
            <v>53550</v>
          </cell>
          <cell r="E354">
            <v>13571.75</v>
          </cell>
        </row>
        <row r="355">
          <cell r="B355" t="str">
            <v/>
          </cell>
          <cell r="D355">
            <v>3410055</v>
          </cell>
          <cell r="E355">
            <v>309698.51</v>
          </cell>
        </row>
        <row r="356">
          <cell r="B356" t="str">
            <v/>
          </cell>
        </row>
        <row r="357">
          <cell r="A357">
            <v>4802200000</v>
          </cell>
          <cell r="B357" t="str">
            <v>Papel y cartón soporte para papel o cartón fotosensibles, termosensible</v>
          </cell>
          <cell r="C357" t="str">
            <v>PANAMA</v>
          </cell>
          <cell r="D357">
            <v>3.33</v>
          </cell>
          <cell r="E357">
            <v>42.02</v>
          </cell>
        </row>
        <row r="358">
          <cell r="C358" t="str">
            <v>VENEZUELA</v>
          </cell>
          <cell r="D358">
            <v>33.5</v>
          </cell>
          <cell r="E358">
            <v>186.72</v>
          </cell>
        </row>
        <row r="359">
          <cell r="A359">
            <v>4802300000</v>
          </cell>
          <cell r="B359" t="str">
            <v>Papel soporte para papel carbón (carbónico)</v>
          </cell>
          <cell r="C359" t="str">
            <v>COLOMBIA</v>
          </cell>
          <cell r="D359">
            <v>2143</v>
          </cell>
          <cell r="E359">
            <v>2321.6</v>
          </cell>
        </row>
        <row r="360">
          <cell r="C360" t="str">
            <v>VENEZUELA</v>
          </cell>
          <cell r="D360">
            <v>58.44</v>
          </cell>
          <cell r="E360">
            <v>264.39999999999998</v>
          </cell>
        </row>
        <row r="361">
          <cell r="A361">
            <v>4802510000</v>
          </cell>
          <cell r="B361" t="str">
            <v>Demás papeles y cartones, s/fibras obten. por procedim. mecánico</v>
          </cell>
          <cell r="C361" t="str">
            <v>COLOMBIA</v>
          </cell>
          <cell r="D361">
            <v>58644</v>
          </cell>
          <cell r="E361">
            <v>72366.710000000006</v>
          </cell>
        </row>
        <row r="362">
          <cell r="B362" t="str">
            <v>de gramaje &lt;40 G/M2</v>
          </cell>
          <cell r="C362" t="str">
            <v>ALEMANIA</v>
          </cell>
          <cell r="D362">
            <v>0.34</v>
          </cell>
          <cell r="E362">
            <v>1</v>
          </cell>
        </row>
        <row r="363">
          <cell r="C363" t="str">
            <v>ECUADOR</v>
          </cell>
          <cell r="D363">
            <v>246616</v>
          </cell>
          <cell r="E363">
            <v>231595.86</v>
          </cell>
        </row>
        <row r="364">
          <cell r="C364" t="str">
            <v>REINO UNIDO</v>
          </cell>
          <cell r="D364">
            <v>0.19</v>
          </cell>
          <cell r="E364">
            <v>1</v>
          </cell>
        </row>
        <row r="365">
          <cell r="A365">
            <v>4802521000</v>
          </cell>
          <cell r="B365" t="str">
            <v>Papel de seguridad para cheques de gramaje &gt;=40 g/m2 pero &lt;=150 g</v>
          </cell>
          <cell r="C365" t="str">
            <v>REPUBLICA DOMINICANA</v>
          </cell>
          <cell r="D365">
            <v>13639</v>
          </cell>
          <cell r="E365">
            <v>21795.119999999999</v>
          </cell>
        </row>
        <row r="366">
          <cell r="C366" t="str">
            <v>ECUADOR</v>
          </cell>
          <cell r="D366">
            <v>207</v>
          </cell>
          <cell r="E366">
            <v>150</v>
          </cell>
        </row>
        <row r="367">
          <cell r="A367">
            <v>4802529000</v>
          </cell>
          <cell r="B367" t="str">
            <v xml:space="preserve">Demás papeles y cartones, s/fibras obten. p'procedim. mecánico </v>
          </cell>
          <cell r="C367" t="str">
            <v>BOLIVIA</v>
          </cell>
          <cell r="D367">
            <v>702.9</v>
          </cell>
          <cell r="E367">
            <v>1556.07</v>
          </cell>
        </row>
        <row r="368">
          <cell r="C368" t="str">
            <v>CHILE</v>
          </cell>
          <cell r="D368">
            <v>295</v>
          </cell>
          <cell r="E368">
            <v>574.98</v>
          </cell>
        </row>
        <row r="369">
          <cell r="C369" t="str">
            <v>COLOMBIA</v>
          </cell>
          <cell r="D369">
            <v>178407.25</v>
          </cell>
          <cell r="E369">
            <v>149102.62</v>
          </cell>
        </row>
        <row r="370">
          <cell r="C370" t="str">
            <v>ECUADOR</v>
          </cell>
          <cell r="D370">
            <v>2629908</v>
          </cell>
          <cell r="E370">
            <v>2312388.81</v>
          </cell>
        </row>
        <row r="371">
          <cell r="A371">
            <v>4802530090</v>
          </cell>
          <cell r="B371" t="str">
            <v>Demás papeles y cartones s/fibras obten. por procedim. Mecánico</v>
          </cell>
          <cell r="C371" t="str">
            <v>CHILE</v>
          </cell>
          <cell r="D371">
            <v>531</v>
          </cell>
          <cell r="E371">
            <v>1757.32</v>
          </cell>
        </row>
        <row r="372">
          <cell r="C372" t="str">
            <v>ECUADOR</v>
          </cell>
          <cell r="D372">
            <v>33403</v>
          </cell>
          <cell r="E372">
            <v>30396.73</v>
          </cell>
        </row>
        <row r="373">
          <cell r="A373">
            <v>4802602000</v>
          </cell>
          <cell r="B373" t="str">
            <v>Otros papeles de seguridad en los q' mas del 10%  peso esta const. fibra</v>
          </cell>
          <cell r="C373" t="str">
            <v>VENEZUELA</v>
          </cell>
          <cell r="D373">
            <v>4700</v>
          </cell>
          <cell r="E373">
            <v>13750</v>
          </cell>
        </row>
        <row r="374">
          <cell r="A374">
            <v>4803009000</v>
          </cell>
          <cell r="B374" t="str">
            <v>Demás papel del utiliz. p' papel higiénico, toallitas p'desmaquilar</v>
          </cell>
          <cell r="C374" t="str">
            <v>CHILE</v>
          </cell>
          <cell r="D374">
            <v>1177979.52</v>
          </cell>
          <cell r="E374">
            <v>794663.25</v>
          </cell>
        </row>
        <row r="375">
          <cell r="C375" t="str">
            <v>COLOMBIA</v>
          </cell>
          <cell r="D375">
            <v>3394651</v>
          </cell>
          <cell r="E375">
            <v>3117145.51</v>
          </cell>
        </row>
        <row r="376">
          <cell r="C376" t="str">
            <v>ECUADOR</v>
          </cell>
          <cell r="D376">
            <v>702338</v>
          </cell>
          <cell r="E376">
            <v>674244.48</v>
          </cell>
        </row>
        <row r="377">
          <cell r="C377" t="str">
            <v>VENEZUELA</v>
          </cell>
          <cell r="D377">
            <v>914888</v>
          </cell>
          <cell r="E377">
            <v>846650.98</v>
          </cell>
        </row>
        <row r="378">
          <cell r="A378">
            <v>4804190000</v>
          </cell>
          <cell r="B378" t="str">
            <v>Demás papel y cartón para caras (cubiertas)("kraftliner")</v>
          </cell>
          <cell r="C378" t="str">
            <v>BOLIVIA</v>
          </cell>
          <cell r="D378">
            <v>13000</v>
          </cell>
          <cell r="E378">
            <v>4576</v>
          </cell>
        </row>
        <row r="379">
          <cell r="A379">
            <v>4804310090</v>
          </cell>
          <cell r="B379" t="str">
            <v>Demás papeles y cartones kraft, crudo, de gramaje&lt;=150g/m2</v>
          </cell>
          <cell r="C379" t="str">
            <v>ECUADOR</v>
          </cell>
          <cell r="D379">
            <v>244721</v>
          </cell>
          <cell r="E379">
            <v>90546.77</v>
          </cell>
        </row>
        <row r="380">
          <cell r="A380">
            <v>4804390000</v>
          </cell>
          <cell r="B380" t="str">
            <v>Demás papeles y cartones kraft, de gramaje&lt;=150g/m2</v>
          </cell>
          <cell r="C380" t="str">
            <v>ECUADOR</v>
          </cell>
          <cell r="D380">
            <v>11817.13</v>
          </cell>
          <cell r="E380">
            <v>34269.69</v>
          </cell>
        </row>
        <row r="381">
          <cell r="A381">
            <v>4805100000</v>
          </cell>
          <cell r="B381" t="str">
            <v>Papel semiquimico para acanalar, sin estucar ni recubrir</v>
          </cell>
          <cell r="C381" t="str">
            <v>BOLIVIA</v>
          </cell>
          <cell r="D381">
            <v>291413</v>
          </cell>
          <cell r="E381">
            <v>113626.84</v>
          </cell>
        </row>
        <row r="382">
          <cell r="C382" t="str">
            <v>CHILE</v>
          </cell>
          <cell r="D382">
            <v>1497269</v>
          </cell>
          <cell r="E382">
            <v>521497.14</v>
          </cell>
        </row>
        <row r="383">
          <cell r="C383" t="str">
            <v>ECUADOR</v>
          </cell>
          <cell r="D383">
            <v>2306405</v>
          </cell>
          <cell r="E383">
            <v>805550.89</v>
          </cell>
        </row>
        <row r="384">
          <cell r="C384" t="str">
            <v>GUATEMALA</v>
          </cell>
          <cell r="D384">
            <v>6567948</v>
          </cell>
          <cell r="E384">
            <v>2041964.83</v>
          </cell>
        </row>
        <row r="385">
          <cell r="C385" t="str">
            <v>HONDURAS</v>
          </cell>
          <cell r="D385">
            <v>1569158</v>
          </cell>
          <cell r="E385">
            <v>470243.02</v>
          </cell>
        </row>
        <row r="386">
          <cell r="C386" t="str">
            <v>PUERTO RICO</v>
          </cell>
          <cell r="D386">
            <v>36760</v>
          </cell>
          <cell r="E386">
            <v>12227.17</v>
          </cell>
        </row>
        <row r="387">
          <cell r="C387" t="str">
            <v>ESTADOS UNIDOS</v>
          </cell>
          <cell r="D387">
            <v>41163</v>
          </cell>
          <cell r="E387">
            <v>14468.79</v>
          </cell>
        </row>
        <row r="388">
          <cell r="C388" t="str">
            <v>VENEZUELA</v>
          </cell>
          <cell r="D388">
            <v>507815</v>
          </cell>
          <cell r="E388">
            <v>159200</v>
          </cell>
        </row>
        <row r="389">
          <cell r="A389" t="str">
            <v xml:space="preserve">ELABORACIÓN  </v>
          </cell>
          <cell r="B389" t="str">
            <v>:  Instituto Nacional de Recursos Naturales - INRENA-DGFFS</v>
          </cell>
          <cell r="E389" t="str">
            <v>Continúa…</v>
          </cell>
        </row>
        <row r="390">
          <cell r="A390">
            <v>4805300000</v>
          </cell>
          <cell r="B390" t="str">
            <v>Papel sulfito para envolver, sin estucar ni recubrir</v>
          </cell>
          <cell r="C390" t="str">
            <v>BOLIVIA</v>
          </cell>
          <cell r="D390">
            <v>41149</v>
          </cell>
          <cell r="E390">
            <v>41797.68</v>
          </cell>
        </row>
        <row r="391">
          <cell r="C391" t="str">
            <v>COLOMBIA</v>
          </cell>
          <cell r="D391">
            <v>125183</v>
          </cell>
          <cell r="E391">
            <v>114943.94</v>
          </cell>
        </row>
        <row r="392">
          <cell r="C392" t="str">
            <v>ECUADOR</v>
          </cell>
          <cell r="D392">
            <v>402461</v>
          </cell>
          <cell r="E392">
            <v>378695.65</v>
          </cell>
        </row>
        <row r="393">
          <cell r="A393">
            <v>4805601000</v>
          </cell>
          <cell r="B393" t="str">
            <v>Demás papeles y cartones absorb, útil. p'la fabr. de lam. plastic</v>
          </cell>
          <cell r="C393" t="str">
            <v>COLOMBIA</v>
          </cell>
          <cell r="D393">
            <v>12736</v>
          </cell>
          <cell r="E393">
            <v>14478.54</v>
          </cell>
        </row>
        <row r="394">
          <cell r="A394">
            <v>4805609090</v>
          </cell>
          <cell r="B394" t="str">
            <v>Demás papeles y cartones de gramaje &lt;= 150 g/m2</v>
          </cell>
          <cell r="C394" t="str">
            <v>ARGENTINA</v>
          </cell>
          <cell r="D394">
            <v>35</v>
          </cell>
          <cell r="E394">
            <v>281.38</v>
          </cell>
        </row>
        <row r="395">
          <cell r="C395" t="str">
            <v>BOLIVIA</v>
          </cell>
          <cell r="D395">
            <v>5774.16</v>
          </cell>
          <cell r="E395">
            <v>7465.78</v>
          </cell>
        </row>
        <row r="396">
          <cell r="C396" t="str">
            <v>ECUADOR</v>
          </cell>
          <cell r="D396">
            <v>659930</v>
          </cell>
          <cell r="E396">
            <v>312144.59999999998</v>
          </cell>
        </row>
        <row r="397">
          <cell r="A397">
            <v>4805709000</v>
          </cell>
          <cell r="B397" t="str">
            <v>Demás papeles y cartones de gramaje &gt; 150 g/m2 pero &lt; 225 g/m2</v>
          </cell>
          <cell r="C397" t="str">
            <v>BOLIVIA</v>
          </cell>
          <cell r="D397">
            <v>375035.4</v>
          </cell>
          <cell r="E397">
            <v>127570.54</v>
          </cell>
        </row>
        <row r="398">
          <cell r="C398" t="str">
            <v>ECUADOR</v>
          </cell>
          <cell r="D398">
            <v>386414</v>
          </cell>
          <cell r="E398">
            <v>182914.08</v>
          </cell>
        </row>
        <row r="399">
          <cell r="C399" t="str">
            <v>EL SALVADOR</v>
          </cell>
          <cell r="D399">
            <v>46558.58</v>
          </cell>
          <cell r="E399">
            <v>16436.650000000001</v>
          </cell>
        </row>
        <row r="400">
          <cell r="A400">
            <v>4805809000</v>
          </cell>
          <cell r="B400" t="str">
            <v>Demás papeles y cartones de gramaje &gt;= 225 g/m2</v>
          </cell>
          <cell r="C400" t="str">
            <v>BOLIVIA</v>
          </cell>
          <cell r="D400">
            <v>57500</v>
          </cell>
          <cell r="E400">
            <v>22988</v>
          </cell>
        </row>
        <row r="401">
          <cell r="C401" t="str">
            <v>ECUADOR</v>
          </cell>
          <cell r="D401">
            <v>90866</v>
          </cell>
          <cell r="E401">
            <v>42707.02</v>
          </cell>
        </row>
        <row r="402">
          <cell r="C402" t="str">
            <v>EL SALVADOR</v>
          </cell>
          <cell r="D402">
            <v>94431.42</v>
          </cell>
          <cell r="E402">
            <v>33377.51</v>
          </cell>
        </row>
        <row r="403">
          <cell r="A403">
            <v>4808100000</v>
          </cell>
          <cell r="B403" t="str">
            <v>Papel y cartón  corrugados,  incluso perforados</v>
          </cell>
          <cell r="C403" t="str">
            <v>COLOMBIA</v>
          </cell>
          <cell r="D403">
            <v>600</v>
          </cell>
          <cell r="E403">
            <v>3180</v>
          </cell>
        </row>
        <row r="404">
          <cell r="C404" t="str">
            <v>ECUADOR</v>
          </cell>
          <cell r="D404">
            <v>286.69</v>
          </cell>
          <cell r="E404">
            <v>1494.94</v>
          </cell>
        </row>
        <row r="405">
          <cell r="C405" t="str">
            <v>FRANCIA</v>
          </cell>
          <cell r="D405">
            <v>699.2</v>
          </cell>
          <cell r="E405">
            <v>2016</v>
          </cell>
        </row>
        <row r="406">
          <cell r="A406">
            <v>4808300000</v>
          </cell>
          <cell r="B406" t="str">
            <v>Demás papeles kraft, rizados ("crepés") o plisados, incluso gofrados</v>
          </cell>
          <cell r="C406" t="str">
            <v>BOLIVIA</v>
          </cell>
          <cell r="D406">
            <v>875.15</v>
          </cell>
          <cell r="E406">
            <v>4832.6000000000004</v>
          </cell>
        </row>
        <row r="407">
          <cell r="A407">
            <v>4809100000</v>
          </cell>
          <cell r="B407" t="str">
            <v>Papel carbón (carbónico) y papeles similares</v>
          </cell>
          <cell r="C407" t="str">
            <v>BOLIVIA</v>
          </cell>
          <cell r="D407">
            <v>4909</v>
          </cell>
          <cell r="E407">
            <v>12047.06</v>
          </cell>
        </row>
        <row r="408">
          <cell r="C408" t="str">
            <v>ESTADOS UNIDOS</v>
          </cell>
          <cell r="D408">
            <v>60</v>
          </cell>
          <cell r="E408">
            <v>531.25</v>
          </cell>
        </row>
        <row r="409">
          <cell r="A409">
            <v>4809900090</v>
          </cell>
          <cell r="B409" t="str">
            <v>Demás papel carbón, autocopia y demás papeles p'copiar o transferir, en bobinas/hojas</v>
          </cell>
          <cell r="C409" t="str">
            <v>BOLIVIA</v>
          </cell>
          <cell r="D409">
            <v>3805</v>
          </cell>
          <cell r="E409">
            <v>29222.09</v>
          </cell>
        </row>
        <row r="410">
          <cell r="A410">
            <v>4810119000</v>
          </cell>
          <cell r="B410" t="str">
            <v>Papel y cartón de los utiliz. para escribir, imprimir de gramaje &gt;60 pero &lt;=150 G/M2</v>
          </cell>
          <cell r="C410" t="str">
            <v>BOLIVIA</v>
          </cell>
          <cell r="D410">
            <v>2155</v>
          </cell>
          <cell r="E410">
            <v>2060.5</v>
          </cell>
        </row>
        <row r="411">
          <cell r="A411">
            <v>4810120000</v>
          </cell>
          <cell r="B411" t="str">
            <v>Papel y cartón de los utiliz. para escribir de gramaje &gt; 150 g/m2</v>
          </cell>
          <cell r="C411" t="str">
            <v>ECUADOR</v>
          </cell>
          <cell r="D411">
            <v>30229</v>
          </cell>
          <cell r="E411">
            <v>27206.1</v>
          </cell>
        </row>
        <row r="412">
          <cell r="A412">
            <v>4810390000</v>
          </cell>
          <cell r="B412" t="str">
            <v>Demás papel y cartón kraft, exc.los util.p'escribir, imprimir u otros afines gráficos</v>
          </cell>
          <cell r="C412" t="str">
            <v>BOLIVIA</v>
          </cell>
          <cell r="D412">
            <v>1553.9</v>
          </cell>
          <cell r="E412">
            <v>1087.93</v>
          </cell>
        </row>
        <row r="413">
          <cell r="A413">
            <v>4811210000</v>
          </cell>
          <cell r="B413" t="str">
            <v>Papel y cartón autoadhesivos, en bobinas o en hojas</v>
          </cell>
          <cell r="C413" t="str">
            <v>ZONAS FRANCAS DEL PERU</v>
          </cell>
          <cell r="D413">
            <v>334.3</v>
          </cell>
          <cell r="E413">
            <v>2108.4</v>
          </cell>
        </row>
        <row r="414">
          <cell r="C414" t="str">
            <v>BOLIVIA</v>
          </cell>
          <cell r="D414">
            <v>349.95</v>
          </cell>
          <cell r="E414">
            <v>1303.6199999999999</v>
          </cell>
        </row>
        <row r="415">
          <cell r="C415" t="str">
            <v>ECUADOR</v>
          </cell>
          <cell r="D415">
            <v>48439</v>
          </cell>
          <cell r="E415">
            <v>137065.67000000001</v>
          </cell>
        </row>
        <row r="416">
          <cell r="A416">
            <v>4811290000</v>
          </cell>
          <cell r="B416" t="str">
            <v>Demás papel y cartón engomados, en bobinas o en hojas</v>
          </cell>
          <cell r="C416" t="str">
            <v>BOLIVIA</v>
          </cell>
          <cell r="D416">
            <v>10887.7</v>
          </cell>
          <cell r="E416">
            <v>15405.01</v>
          </cell>
        </row>
        <row r="417">
          <cell r="A417">
            <v>4811399000</v>
          </cell>
          <cell r="B417" t="str">
            <v>Demás papel y cartón recubiertos, impregnados o revestidos de plástico</v>
          </cell>
          <cell r="C417" t="str">
            <v>ZONAS FRANCAS DEL PERU</v>
          </cell>
          <cell r="D417">
            <v>438</v>
          </cell>
          <cell r="E417">
            <v>1963.57</v>
          </cell>
        </row>
        <row r="418">
          <cell r="C418" t="str">
            <v>CHILE</v>
          </cell>
          <cell r="D418">
            <v>91</v>
          </cell>
          <cell r="E418">
            <v>777.38</v>
          </cell>
        </row>
        <row r="419">
          <cell r="C419" t="str">
            <v>REPUBLICA DOMINICANA</v>
          </cell>
          <cell r="D419">
            <v>546.37</v>
          </cell>
          <cell r="E419">
            <v>4370.96</v>
          </cell>
        </row>
        <row r="420">
          <cell r="A420">
            <v>4811409000</v>
          </cell>
          <cell r="B420" t="str">
            <v>Demás papel y cartón recubierto, impregnado o revestido de cera,parafina,estearina</v>
          </cell>
          <cell r="C420" t="str">
            <v>CHILE</v>
          </cell>
          <cell r="D420">
            <v>3033.5</v>
          </cell>
          <cell r="E420">
            <v>12892.38</v>
          </cell>
        </row>
        <row r="421">
          <cell r="C421" t="str">
            <v>GUATEMALA</v>
          </cell>
          <cell r="D421">
            <v>1512.51</v>
          </cell>
          <cell r="E421">
            <v>7789.4</v>
          </cell>
        </row>
        <row r="422">
          <cell r="C422" t="str">
            <v>VENEZUELA</v>
          </cell>
          <cell r="D422">
            <v>325.5</v>
          </cell>
          <cell r="E422">
            <v>1433.7</v>
          </cell>
        </row>
        <row r="423">
          <cell r="A423">
            <v>4811902000</v>
          </cell>
          <cell r="B423" t="str">
            <v>Papeles, cartones, guata de celulosa de celulosa para juntas o empaquetaduras</v>
          </cell>
          <cell r="C423" t="str">
            <v>BOLIVIA</v>
          </cell>
          <cell r="D423">
            <v>15.66</v>
          </cell>
          <cell r="E423">
            <v>149.97999999999999</v>
          </cell>
        </row>
        <row r="424">
          <cell r="C424" t="str">
            <v>COSTA RICA</v>
          </cell>
          <cell r="D424">
            <v>0.63</v>
          </cell>
          <cell r="E424">
            <v>138.76</v>
          </cell>
        </row>
        <row r="425">
          <cell r="C425" t="str">
            <v>ESTADOS UNIDOS</v>
          </cell>
          <cell r="D425">
            <v>5.59</v>
          </cell>
          <cell r="E425">
            <v>62.78</v>
          </cell>
        </row>
        <row r="426">
          <cell r="A426" t="str">
            <v xml:space="preserve">ELABORACIÓN  </v>
          </cell>
          <cell r="B426" t="str">
            <v>:  Instituto Nacional de Recursos Naturales - INRENA-DGFFS</v>
          </cell>
          <cell r="E426" t="str">
            <v>Continúa…</v>
          </cell>
        </row>
        <row r="427">
          <cell r="A427">
            <v>4811909000</v>
          </cell>
          <cell r="B427" t="str">
            <v>Demás papeles, cartones, guata de celulosa y napa de fibra de celulosa</v>
          </cell>
          <cell r="C427" t="str">
            <v>BOLIVIA</v>
          </cell>
          <cell r="D427">
            <v>1388.34</v>
          </cell>
          <cell r="E427">
            <v>2396.3000000000002</v>
          </cell>
        </row>
        <row r="428">
          <cell r="C428" t="str">
            <v>REPUBLICA DOMINICANA</v>
          </cell>
          <cell r="D428">
            <v>1.67</v>
          </cell>
          <cell r="E428">
            <v>1</v>
          </cell>
        </row>
        <row r="429">
          <cell r="C429" t="str">
            <v>ECUADOR</v>
          </cell>
          <cell r="D429">
            <v>700</v>
          </cell>
          <cell r="E429">
            <v>3350</v>
          </cell>
        </row>
        <row r="430">
          <cell r="C430" t="str">
            <v>MEXICO</v>
          </cell>
          <cell r="D430">
            <v>81632.3</v>
          </cell>
          <cell r="E430">
            <v>277052.02</v>
          </cell>
        </row>
        <row r="431">
          <cell r="C431" t="str">
            <v>PARAGUAY</v>
          </cell>
          <cell r="D431">
            <v>6884</v>
          </cell>
          <cell r="E431">
            <v>23405.599999999999</v>
          </cell>
        </row>
        <row r="432">
          <cell r="A432">
            <v>4814200000</v>
          </cell>
          <cell r="B432" t="str">
            <v>Papel p'decorar y simil. de paredes, constit. por papel recub. c/</v>
          </cell>
          <cell r="C432" t="str">
            <v>ESTADOS UNIDOS</v>
          </cell>
          <cell r="D432">
            <v>2.59</v>
          </cell>
          <cell r="E432">
            <v>11</v>
          </cell>
        </row>
        <row r="433">
          <cell r="A433">
            <v>4814900000</v>
          </cell>
          <cell r="B433" t="str">
            <v>Demás papel para decorar y revestimientos similares de paredes; p</v>
          </cell>
          <cell r="C433" t="str">
            <v>ITALIA</v>
          </cell>
          <cell r="D433">
            <v>4.0599999999999996</v>
          </cell>
          <cell r="E433">
            <v>29.4</v>
          </cell>
        </row>
        <row r="434">
          <cell r="A434">
            <v>4816100000</v>
          </cell>
          <cell r="B434" t="str">
            <v>Papel carbón (carbónico) y papeles similares</v>
          </cell>
          <cell r="C434" t="str">
            <v>BOLIVIA</v>
          </cell>
          <cell r="D434">
            <v>878.4</v>
          </cell>
          <cell r="E434">
            <v>5716.11</v>
          </cell>
        </row>
        <row r="435">
          <cell r="C435" t="str">
            <v>BRASIL</v>
          </cell>
          <cell r="D435">
            <v>6660</v>
          </cell>
          <cell r="E435">
            <v>20240</v>
          </cell>
        </row>
        <row r="436">
          <cell r="C436" t="str">
            <v>PARAGUAY</v>
          </cell>
          <cell r="D436">
            <v>1645.52</v>
          </cell>
          <cell r="E436">
            <v>5810</v>
          </cell>
        </row>
        <row r="437">
          <cell r="A437">
            <v>4817100000</v>
          </cell>
          <cell r="B437" t="str">
            <v>Sobres de papel o cartón</v>
          </cell>
          <cell r="C437" t="str">
            <v>ARGENTINA</v>
          </cell>
          <cell r="D437">
            <v>0.55000000000000004</v>
          </cell>
          <cell r="E437">
            <v>24</v>
          </cell>
        </row>
        <row r="438">
          <cell r="C438" t="str">
            <v>BOLIVIA</v>
          </cell>
          <cell r="D438">
            <v>891.09</v>
          </cell>
          <cell r="E438">
            <v>5727.48</v>
          </cell>
        </row>
        <row r="439">
          <cell r="C439" t="str">
            <v>ALEMANIA</v>
          </cell>
          <cell r="D439">
            <v>127.5</v>
          </cell>
          <cell r="E439">
            <v>60</v>
          </cell>
        </row>
        <row r="440">
          <cell r="C440" t="str">
            <v>ECUADOR</v>
          </cell>
          <cell r="D440">
            <v>7518</v>
          </cell>
          <cell r="E440">
            <v>10879.47</v>
          </cell>
        </row>
        <row r="441">
          <cell r="C441" t="str">
            <v>KENIA</v>
          </cell>
          <cell r="D441">
            <v>95</v>
          </cell>
          <cell r="E441">
            <v>150</v>
          </cell>
        </row>
        <row r="442">
          <cell r="C442" t="str">
            <v>PUERTO RICO</v>
          </cell>
          <cell r="D442">
            <v>106.51</v>
          </cell>
          <cell r="E442">
            <v>723.91</v>
          </cell>
        </row>
        <row r="443">
          <cell r="C443" t="str">
            <v>ESTADOS UNIDOS</v>
          </cell>
          <cell r="D443">
            <v>41.14</v>
          </cell>
          <cell r="E443">
            <v>31</v>
          </cell>
        </row>
        <row r="444">
          <cell r="C444" t="str">
            <v>VENEZUELA</v>
          </cell>
          <cell r="D444">
            <v>1212.76</v>
          </cell>
          <cell r="E444">
            <v>7323.51</v>
          </cell>
        </row>
        <row r="445">
          <cell r="C445" t="str">
            <v>SUDAFRICA, REPUBLICA DE</v>
          </cell>
          <cell r="D445">
            <v>0.5</v>
          </cell>
          <cell r="E445">
            <v>3</v>
          </cell>
        </row>
        <row r="446">
          <cell r="A446">
            <v>4817200000</v>
          </cell>
          <cell r="B446" t="str">
            <v>Sobres carta, tarjetas postales sin ilustrar y tarjetas p'correspondencia</v>
          </cell>
          <cell r="C446" t="str">
            <v>BOLIVIA</v>
          </cell>
          <cell r="D446">
            <v>1957.46</v>
          </cell>
          <cell r="E446">
            <v>9500.35</v>
          </cell>
        </row>
        <row r="447">
          <cell r="C447" t="str">
            <v>ECUADOR</v>
          </cell>
          <cell r="D447">
            <v>1911</v>
          </cell>
          <cell r="E447">
            <v>3039.44</v>
          </cell>
        </row>
        <row r="448">
          <cell r="C448" t="str">
            <v>MEXICO</v>
          </cell>
          <cell r="D448">
            <v>8.8699999999999992</v>
          </cell>
          <cell r="E448">
            <v>67.209999999999994</v>
          </cell>
        </row>
        <row r="449">
          <cell r="C449" t="str">
            <v>VENEZUELA</v>
          </cell>
          <cell r="D449">
            <v>7.82</v>
          </cell>
          <cell r="E449">
            <v>69.2</v>
          </cell>
        </row>
        <row r="450">
          <cell r="A450">
            <v>4817300000</v>
          </cell>
          <cell r="B450" t="str">
            <v>Cajas, bolsas, presentac. simil. d'papel/cartón, c/surtido d'articulos de correspondencia</v>
          </cell>
          <cell r="C450" t="str">
            <v>COLOMBIA</v>
          </cell>
          <cell r="D450">
            <v>5</v>
          </cell>
          <cell r="E450">
            <v>11</v>
          </cell>
        </row>
        <row r="451">
          <cell r="C451" t="str">
            <v>ESTADOS UNIDOS</v>
          </cell>
          <cell r="D451">
            <v>0.5</v>
          </cell>
          <cell r="E451">
            <v>5</v>
          </cell>
        </row>
        <row r="452">
          <cell r="C452" t="str">
            <v>VENEZUELA</v>
          </cell>
          <cell r="D452">
            <v>1900</v>
          </cell>
          <cell r="E452">
            <v>15925</v>
          </cell>
        </row>
        <row r="453">
          <cell r="A453">
            <v>4818100000</v>
          </cell>
          <cell r="B453" t="str">
            <v>Papel higiénico, en bobinas de una anchura &lt;=36 cm</v>
          </cell>
          <cell r="C453" t="str">
            <v>BOLIVIA</v>
          </cell>
          <cell r="D453">
            <v>231120.34</v>
          </cell>
          <cell r="E453">
            <v>201961.01</v>
          </cell>
        </row>
        <row r="454">
          <cell r="C454" t="str">
            <v>CHILE</v>
          </cell>
          <cell r="D454">
            <v>118.61</v>
          </cell>
          <cell r="E454">
            <v>546.04999999999995</v>
          </cell>
        </row>
        <row r="455">
          <cell r="A455">
            <v>4818200000</v>
          </cell>
          <cell r="B455" t="str">
            <v>Pañuelos,  toallitas de  desmaquillar y toallas</v>
          </cell>
          <cell r="C455" t="str">
            <v>BOLIVIA</v>
          </cell>
          <cell r="D455">
            <v>5676</v>
          </cell>
          <cell r="E455">
            <v>6324</v>
          </cell>
        </row>
        <row r="456">
          <cell r="C456" t="str">
            <v>ECUADOR</v>
          </cell>
          <cell r="D456">
            <v>8406.67</v>
          </cell>
          <cell r="E456">
            <v>6402.6</v>
          </cell>
        </row>
        <row r="457">
          <cell r="C457" t="str">
            <v>ESTADOS UNIDOS</v>
          </cell>
          <cell r="D457">
            <v>7.0000000000000007E-2</v>
          </cell>
          <cell r="E457">
            <v>27.6</v>
          </cell>
        </row>
        <row r="458">
          <cell r="A458">
            <v>4818300000</v>
          </cell>
          <cell r="B458" t="str">
            <v>manteles y servilletas de guata de celulosa o napa de fibras de celulosa</v>
          </cell>
          <cell r="C458" t="str">
            <v>BOLIVIA</v>
          </cell>
          <cell r="D458">
            <v>27775.71</v>
          </cell>
          <cell r="E458">
            <v>31941.119999999999</v>
          </cell>
        </row>
        <row r="459">
          <cell r="C459" t="str">
            <v>CHILE</v>
          </cell>
          <cell r="D459">
            <v>94624.78</v>
          </cell>
          <cell r="E459">
            <v>120127.23</v>
          </cell>
        </row>
        <row r="460">
          <cell r="C460" t="str">
            <v>ECUADOR</v>
          </cell>
          <cell r="D460">
            <v>298261</v>
          </cell>
          <cell r="E460">
            <v>292295.78000000003</v>
          </cell>
        </row>
        <row r="461">
          <cell r="C461" t="str">
            <v>ITALIA</v>
          </cell>
          <cell r="D461">
            <v>1.74</v>
          </cell>
          <cell r="E461">
            <v>12.6</v>
          </cell>
        </row>
        <row r="462">
          <cell r="C462" t="str">
            <v>VENEZUELA</v>
          </cell>
          <cell r="D462">
            <v>155085</v>
          </cell>
          <cell r="E462">
            <v>147640.88</v>
          </cell>
        </row>
        <row r="463">
          <cell r="A463" t="str">
            <v xml:space="preserve">ELABORACIÓN  </v>
          </cell>
          <cell r="B463" t="str">
            <v>:  Instituto Nacional de Recursos Naturales - INRENA-DGFFS</v>
          </cell>
          <cell r="E463" t="str">
            <v>Continúa…</v>
          </cell>
        </row>
        <row r="464">
          <cell r="A464">
            <v>4818400000</v>
          </cell>
          <cell r="B464" t="str">
            <v>Compresas y tampones higiénicos, pañales para bebes y art. higiénicos similares</v>
          </cell>
          <cell r="C464" t="str">
            <v>BOLIVIA</v>
          </cell>
          <cell r="D464">
            <v>612920.88</v>
          </cell>
          <cell r="E464">
            <v>1713608.15</v>
          </cell>
        </row>
        <row r="465">
          <cell r="C465" t="str">
            <v>BRASIL</v>
          </cell>
          <cell r="D465">
            <v>27629.46</v>
          </cell>
          <cell r="E465">
            <v>219717.55</v>
          </cell>
        </row>
        <row r="466">
          <cell r="C466" t="str">
            <v>CHILE</v>
          </cell>
          <cell r="D466">
            <v>245635.95</v>
          </cell>
          <cell r="E466">
            <v>741004.87</v>
          </cell>
        </row>
        <row r="467">
          <cell r="C467" t="str">
            <v>COLOMBIA</v>
          </cell>
          <cell r="D467">
            <v>831783.42</v>
          </cell>
          <cell r="E467">
            <v>1746790.22</v>
          </cell>
        </row>
        <row r="468">
          <cell r="C468" t="str">
            <v>COSTA RICA</v>
          </cell>
          <cell r="D468">
            <v>458187.84</v>
          </cell>
          <cell r="E468">
            <v>969214.54</v>
          </cell>
        </row>
        <row r="469">
          <cell r="C469" t="str">
            <v>ECUADOR</v>
          </cell>
          <cell r="D469">
            <v>49455</v>
          </cell>
          <cell r="E469">
            <v>123518.74</v>
          </cell>
        </row>
        <row r="470">
          <cell r="C470" t="str">
            <v>VENEZUELA</v>
          </cell>
          <cell r="D470">
            <v>158789.20000000001</v>
          </cell>
          <cell r="E470">
            <v>340075.8</v>
          </cell>
        </row>
        <row r="471">
          <cell r="A471">
            <v>4818500000</v>
          </cell>
          <cell r="B471" t="str">
            <v>Prendas y complementos (accesorios), de vestir, de pasta de papel</v>
          </cell>
          <cell r="C471" t="str">
            <v>CHILE</v>
          </cell>
          <cell r="D471">
            <v>0.5</v>
          </cell>
          <cell r="E471">
            <v>10</v>
          </cell>
        </row>
        <row r="472">
          <cell r="A472">
            <v>4818900000</v>
          </cell>
          <cell r="B472" t="str">
            <v>Demás papel del tipo de los utiliz. para fines domésticos o sanitario</v>
          </cell>
          <cell r="C472" t="str">
            <v>BOLIVIA</v>
          </cell>
          <cell r="D472">
            <v>12</v>
          </cell>
          <cell r="E472">
            <v>30</v>
          </cell>
        </row>
        <row r="473">
          <cell r="C473" t="str">
            <v>COLOMBIA</v>
          </cell>
          <cell r="D473">
            <v>6669</v>
          </cell>
          <cell r="E473">
            <v>11780</v>
          </cell>
        </row>
        <row r="474">
          <cell r="C474" t="str">
            <v>ESTADOS UNIDOS</v>
          </cell>
          <cell r="D474">
            <v>7.91</v>
          </cell>
          <cell r="E474">
            <v>33</v>
          </cell>
        </row>
        <row r="475">
          <cell r="A475">
            <v>4819100000</v>
          </cell>
          <cell r="B475" t="str">
            <v>Cajas de papel o cartón corrugados</v>
          </cell>
          <cell r="C475" t="str">
            <v>BOLIVIA</v>
          </cell>
          <cell r="D475">
            <v>71576.009999999995</v>
          </cell>
          <cell r="E475">
            <v>78605.83</v>
          </cell>
        </row>
        <row r="476">
          <cell r="C476" t="str">
            <v>CHILE</v>
          </cell>
          <cell r="D476">
            <v>10039.200000000001</v>
          </cell>
          <cell r="E476">
            <v>6529</v>
          </cell>
        </row>
        <row r="477">
          <cell r="C477" t="str">
            <v>COLOMBIA</v>
          </cell>
          <cell r="D477">
            <v>7954.55</v>
          </cell>
          <cell r="E477">
            <v>31181.79</v>
          </cell>
        </row>
        <row r="478">
          <cell r="C478" t="str">
            <v>COSTA RICA</v>
          </cell>
          <cell r="D478">
            <v>16</v>
          </cell>
          <cell r="E478">
            <v>25</v>
          </cell>
        </row>
        <row r="479">
          <cell r="C479" t="str">
            <v>REPUBLICA DOMINICANA</v>
          </cell>
          <cell r="D479">
            <v>31.63</v>
          </cell>
          <cell r="E479">
            <v>111.81</v>
          </cell>
        </row>
        <row r="480">
          <cell r="C480" t="str">
            <v>ECUADOR</v>
          </cell>
          <cell r="D480">
            <v>2017.79</v>
          </cell>
          <cell r="E480">
            <v>7875.2</v>
          </cell>
        </row>
        <row r="481">
          <cell r="C481" t="str">
            <v>FRANCIA</v>
          </cell>
          <cell r="D481">
            <v>13.87</v>
          </cell>
          <cell r="E481">
            <v>88</v>
          </cell>
        </row>
        <row r="482">
          <cell r="C482" t="str">
            <v>HAITI</v>
          </cell>
          <cell r="D482">
            <v>60</v>
          </cell>
          <cell r="E482">
            <v>103.34</v>
          </cell>
        </row>
        <row r="483">
          <cell r="C483" t="str">
            <v>MEXICO</v>
          </cell>
          <cell r="D483">
            <v>209.7</v>
          </cell>
          <cell r="E483">
            <v>652.17999999999995</v>
          </cell>
        </row>
        <row r="484">
          <cell r="C484" t="str">
            <v>PANAMA</v>
          </cell>
          <cell r="D484">
            <v>33737.279999999999</v>
          </cell>
          <cell r="E484">
            <v>46506.18</v>
          </cell>
        </row>
        <row r="485">
          <cell r="C485" t="str">
            <v>PERU</v>
          </cell>
          <cell r="D485">
            <v>4165</v>
          </cell>
          <cell r="E485">
            <v>5438.11</v>
          </cell>
        </row>
        <row r="486">
          <cell r="C486" t="str">
            <v>EL SALVADOR</v>
          </cell>
          <cell r="D486">
            <v>128.85</v>
          </cell>
          <cell r="E486">
            <v>763.3</v>
          </cell>
        </row>
        <row r="487">
          <cell r="C487" t="str">
            <v>ESTADOS UNIDOS</v>
          </cell>
          <cell r="D487">
            <v>4281.58</v>
          </cell>
          <cell r="E487">
            <v>17297.8</v>
          </cell>
        </row>
        <row r="488">
          <cell r="C488" t="str">
            <v>VENEZUELA</v>
          </cell>
          <cell r="D488">
            <v>18061.16</v>
          </cell>
          <cell r="E488">
            <v>19584.93</v>
          </cell>
        </row>
        <row r="489">
          <cell r="A489">
            <v>4819200000</v>
          </cell>
          <cell r="B489" t="str">
            <v>Cajas y cartonajes, plegables, de papel o cartón, sin corrugar</v>
          </cell>
          <cell r="C489" t="str">
            <v>ZONAS FRANCAS DEL PERU</v>
          </cell>
          <cell r="D489">
            <v>3486.35</v>
          </cell>
          <cell r="E489">
            <v>8439.7999999999993</v>
          </cell>
        </row>
        <row r="490">
          <cell r="C490" t="str">
            <v>ARGENTINA</v>
          </cell>
          <cell r="D490">
            <v>21336</v>
          </cell>
          <cell r="E490">
            <v>49347</v>
          </cell>
        </row>
        <row r="491">
          <cell r="C491" t="str">
            <v>BOLIVIA</v>
          </cell>
          <cell r="D491">
            <v>736.1</v>
          </cell>
          <cell r="E491">
            <v>3489.23</v>
          </cell>
        </row>
        <row r="492">
          <cell r="C492" t="str">
            <v>BRASIL</v>
          </cell>
          <cell r="D492">
            <v>284</v>
          </cell>
          <cell r="E492">
            <v>4995</v>
          </cell>
        </row>
        <row r="493">
          <cell r="C493" t="str">
            <v>CANADA</v>
          </cell>
          <cell r="D493">
            <v>13</v>
          </cell>
          <cell r="E493">
            <v>15</v>
          </cell>
        </row>
        <row r="494">
          <cell r="C494" t="str">
            <v>CHILE</v>
          </cell>
          <cell r="D494">
            <v>28065.72</v>
          </cell>
          <cell r="E494">
            <v>65046.57</v>
          </cell>
        </row>
        <row r="495">
          <cell r="C495" t="str">
            <v>CHINA</v>
          </cell>
          <cell r="D495">
            <v>0.46</v>
          </cell>
          <cell r="E495">
            <v>5</v>
          </cell>
        </row>
        <row r="496">
          <cell r="C496" t="str">
            <v>COLOMBIA</v>
          </cell>
          <cell r="D496">
            <v>13571.85</v>
          </cell>
          <cell r="E496">
            <v>61913.86</v>
          </cell>
        </row>
        <row r="497">
          <cell r="C497" t="str">
            <v>COSTA RICA</v>
          </cell>
          <cell r="D497">
            <v>46.92</v>
          </cell>
          <cell r="E497">
            <v>804.5</v>
          </cell>
        </row>
        <row r="498">
          <cell r="C498" t="str">
            <v>ALEMANIA</v>
          </cell>
          <cell r="D498">
            <v>6.86</v>
          </cell>
          <cell r="E498">
            <v>210</v>
          </cell>
        </row>
        <row r="499">
          <cell r="C499" t="str">
            <v>REPUBLICA DOMINICANA</v>
          </cell>
          <cell r="D499">
            <v>6.84</v>
          </cell>
          <cell r="E499">
            <v>17</v>
          </cell>
        </row>
        <row r="500">
          <cell r="C500" t="str">
            <v>ECUADOR</v>
          </cell>
          <cell r="D500">
            <v>2935.94</v>
          </cell>
          <cell r="E500">
            <v>16579.86</v>
          </cell>
        </row>
        <row r="501">
          <cell r="A501" t="str">
            <v xml:space="preserve">ELABORACIÓN  </v>
          </cell>
          <cell r="B501" t="str">
            <v>:  Instituto Nacional de Recursos Naturales - INRENA-DGFFS</v>
          </cell>
          <cell r="E501" t="str">
            <v>Continúa…</v>
          </cell>
        </row>
        <row r="502">
          <cell r="C502" t="str">
            <v>FRANCIA</v>
          </cell>
          <cell r="D502">
            <v>165</v>
          </cell>
          <cell r="E502">
            <v>760.44</v>
          </cell>
        </row>
        <row r="503">
          <cell r="C503" t="str">
            <v>HAITI</v>
          </cell>
          <cell r="D503">
            <v>60</v>
          </cell>
          <cell r="E503">
            <v>60</v>
          </cell>
        </row>
        <row r="504">
          <cell r="C504" t="str">
            <v>JAMAICA</v>
          </cell>
          <cell r="D504">
            <v>485</v>
          </cell>
          <cell r="E504">
            <v>7055</v>
          </cell>
        </row>
        <row r="505">
          <cell r="C505" t="str">
            <v>JAPON</v>
          </cell>
          <cell r="D505">
            <v>64.59</v>
          </cell>
          <cell r="E505">
            <v>1725</v>
          </cell>
        </row>
        <row r="506">
          <cell r="C506" t="str">
            <v>MEXICO</v>
          </cell>
          <cell r="D506">
            <v>693.28</v>
          </cell>
          <cell r="E506">
            <v>4132.91</v>
          </cell>
        </row>
        <row r="507">
          <cell r="C507" t="str">
            <v>PAISES BAJOS</v>
          </cell>
          <cell r="D507">
            <v>0.15</v>
          </cell>
          <cell r="E507">
            <v>1</v>
          </cell>
        </row>
        <row r="508">
          <cell r="C508" t="str">
            <v>PANAMA</v>
          </cell>
          <cell r="D508">
            <v>691.7</v>
          </cell>
          <cell r="E508">
            <v>1456.84</v>
          </cell>
        </row>
        <row r="509">
          <cell r="C509" t="str">
            <v>PERU</v>
          </cell>
          <cell r="D509">
            <v>8820.2000000000007</v>
          </cell>
          <cell r="E509">
            <v>23939.05</v>
          </cell>
        </row>
        <row r="510">
          <cell r="C510" t="str">
            <v>PUERTO RICO</v>
          </cell>
          <cell r="D510">
            <v>61.54</v>
          </cell>
          <cell r="E510">
            <v>1199.74</v>
          </cell>
        </row>
        <row r="511">
          <cell r="C511" t="str">
            <v>ESTADOS UNIDOS</v>
          </cell>
          <cell r="D511">
            <v>1914.81</v>
          </cell>
          <cell r="E511">
            <v>1554.4</v>
          </cell>
        </row>
        <row r="512">
          <cell r="C512" t="str">
            <v>VENEZUELA</v>
          </cell>
          <cell r="D512">
            <v>2484.85</v>
          </cell>
          <cell r="E512">
            <v>10410.74</v>
          </cell>
        </row>
        <row r="513">
          <cell r="A513">
            <v>4819301000</v>
          </cell>
          <cell r="B513" t="str">
            <v>Sacos multipliegos con una anchura en la base &gt;= a 40 cm.</v>
          </cell>
          <cell r="C513" t="str">
            <v>BOLIVIA</v>
          </cell>
          <cell r="D513">
            <v>424883</v>
          </cell>
          <cell r="E513">
            <v>403486.69</v>
          </cell>
        </row>
        <row r="514">
          <cell r="C514" t="str">
            <v>ECUADOR</v>
          </cell>
          <cell r="D514">
            <v>597594.5</v>
          </cell>
          <cell r="E514">
            <v>586815</v>
          </cell>
        </row>
        <row r="515">
          <cell r="A515">
            <v>4819309000</v>
          </cell>
          <cell r="B515" t="str">
            <v>Demás sacos (bolsas) con una anchura en la base &gt;= a 40 cm.</v>
          </cell>
          <cell r="C515" t="str">
            <v>ARGENTINA</v>
          </cell>
          <cell r="D515">
            <v>10.26</v>
          </cell>
          <cell r="E515">
            <v>10.26</v>
          </cell>
        </row>
        <row r="516">
          <cell r="C516" t="str">
            <v>BOLIVIA</v>
          </cell>
          <cell r="D516">
            <v>253.4</v>
          </cell>
          <cell r="E516">
            <v>3047.63</v>
          </cell>
        </row>
        <row r="517">
          <cell r="C517" t="str">
            <v>BRASIL</v>
          </cell>
          <cell r="D517">
            <v>2.1</v>
          </cell>
          <cell r="E517">
            <v>4.8499999999999996</v>
          </cell>
        </row>
        <row r="518">
          <cell r="C518" t="str">
            <v>CHILE</v>
          </cell>
          <cell r="D518">
            <v>229.37</v>
          </cell>
          <cell r="E518">
            <v>2023.33</v>
          </cell>
        </row>
        <row r="519">
          <cell r="C519" t="str">
            <v>COLOMBIA</v>
          </cell>
          <cell r="D519">
            <v>622.53</v>
          </cell>
          <cell r="E519">
            <v>4617.76</v>
          </cell>
        </row>
        <row r="520">
          <cell r="C520" t="str">
            <v>ALEMANIA</v>
          </cell>
          <cell r="D520">
            <v>15</v>
          </cell>
          <cell r="E520">
            <v>9.1999999999999993</v>
          </cell>
        </row>
        <row r="521">
          <cell r="C521" t="str">
            <v>ESPAYA</v>
          </cell>
          <cell r="D521">
            <v>25.9</v>
          </cell>
          <cell r="E521">
            <v>16.600000000000001</v>
          </cell>
        </row>
        <row r="522">
          <cell r="C522" t="str">
            <v>FRANCIA</v>
          </cell>
          <cell r="D522">
            <v>8.3699999999999992</v>
          </cell>
          <cell r="E522">
            <v>5.13</v>
          </cell>
        </row>
        <row r="523">
          <cell r="C523" t="str">
            <v>MEXICO</v>
          </cell>
          <cell r="D523">
            <v>100</v>
          </cell>
          <cell r="E523">
            <v>1062.32</v>
          </cell>
        </row>
        <row r="524">
          <cell r="C524" t="str">
            <v>PUERTO RICO</v>
          </cell>
          <cell r="D524">
            <v>1102.44</v>
          </cell>
          <cell r="E524">
            <v>8468.5400000000009</v>
          </cell>
        </row>
        <row r="525">
          <cell r="C525" t="str">
            <v>SUECIA</v>
          </cell>
          <cell r="D525">
            <v>2</v>
          </cell>
          <cell r="E525">
            <v>4.22</v>
          </cell>
        </row>
        <row r="526">
          <cell r="C526" t="str">
            <v>ESTADOS UNIDOS</v>
          </cell>
          <cell r="D526">
            <v>11.02</v>
          </cell>
          <cell r="E526">
            <v>62.17</v>
          </cell>
        </row>
        <row r="527">
          <cell r="C527" t="str">
            <v>VENEZUELA</v>
          </cell>
          <cell r="D527">
            <v>90.69</v>
          </cell>
          <cell r="E527">
            <v>700</v>
          </cell>
        </row>
        <row r="528">
          <cell r="A528">
            <v>4819400000</v>
          </cell>
          <cell r="B528" t="str">
            <v>Demás sacos (bolsas); bolsitas y cucuruchos</v>
          </cell>
          <cell r="C528" t="str">
            <v>BOLIVIA</v>
          </cell>
          <cell r="D528">
            <v>1163.02</v>
          </cell>
          <cell r="E528">
            <v>9639.08</v>
          </cell>
        </row>
        <row r="529">
          <cell r="C529" t="str">
            <v>CHILE</v>
          </cell>
          <cell r="D529">
            <v>205.56</v>
          </cell>
          <cell r="E529">
            <v>2825.24</v>
          </cell>
        </row>
        <row r="530">
          <cell r="C530" t="str">
            <v>COLOMBIA</v>
          </cell>
          <cell r="D530">
            <v>984.56</v>
          </cell>
          <cell r="E530">
            <v>9405.5400000000009</v>
          </cell>
        </row>
        <row r="531">
          <cell r="C531" t="str">
            <v>ECUADOR</v>
          </cell>
          <cell r="D531">
            <v>640.78</v>
          </cell>
          <cell r="E531">
            <v>1192.8</v>
          </cell>
        </row>
        <row r="532">
          <cell r="C532" t="str">
            <v>REINO UNIDO</v>
          </cell>
          <cell r="D532">
            <v>2.42</v>
          </cell>
          <cell r="E532">
            <v>160</v>
          </cell>
        </row>
        <row r="533">
          <cell r="C533" t="str">
            <v>MEXICO</v>
          </cell>
          <cell r="D533">
            <v>430</v>
          </cell>
          <cell r="E533">
            <v>6020.19</v>
          </cell>
        </row>
        <row r="534">
          <cell r="C534" t="str">
            <v>PANAMA</v>
          </cell>
          <cell r="D534">
            <v>7539.03</v>
          </cell>
          <cell r="E534">
            <v>12826.5</v>
          </cell>
        </row>
        <row r="535">
          <cell r="C535" t="str">
            <v>PUERTO RICO</v>
          </cell>
          <cell r="D535">
            <v>165</v>
          </cell>
          <cell r="E535">
            <v>3644.1</v>
          </cell>
        </row>
        <row r="536">
          <cell r="C536" t="str">
            <v>ESTADOS UNIDOS</v>
          </cell>
          <cell r="D536">
            <v>1.26</v>
          </cell>
          <cell r="E536">
            <v>30</v>
          </cell>
        </row>
        <row r="537">
          <cell r="C537" t="str">
            <v>VENEZUELA</v>
          </cell>
          <cell r="D537">
            <v>1539</v>
          </cell>
          <cell r="E537">
            <v>9737.52</v>
          </cell>
        </row>
        <row r="538">
          <cell r="A538" t="str">
            <v xml:space="preserve">ELABORACIÓN  </v>
          </cell>
          <cell r="B538" t="str">
            <v>:  Instituto Nacional de Recursos Naturales - INRENA-DGFFS</v>
          </cell>
          <cell r="E538" t="str">
            <v>Continúa…</v>
          </cell>
        </row>
        <row r="539">
          <cell r="A539">
            <v>4819500000</v>
          </cell>
          <cell r="B539" t="str">
            <v>Demás envases, incluidas las fundas para discos</v>
          </cell>
          <cell r="C539" t="str">
            <v>AUSTRALIA</v>
          </cell>
          <cell r="D539">
            <v>7.6</v>
          </cell>
          <cell r="E539">
            <v>182.5</v>
          </cell>
        </row>
        <row r="540">
          <cell r="C540" t="str">
            <v>BOLIVIA</v>
          </cell>
          <cell r="D540">
            <v>666.64</v>
          </cell>
          <cell r="E540">
            <v>2177.04</v>
          </cell>
        </row>
        <row r="541">
          <cell r="C541" t="str">
            <v>CHILE</v>
          </cell>
          <cell r="D541">
            <v>1182</v>
          </cell>
          <cell r="E541">
            <v>5490</v>
          </cell>
        </row>
        <row r="542">
          <cell r="C542" t="str">
            <v>ALEMANIA</v>
          </cell>
          <cell r="D542">
            <v>36.369999999999997</v>
          </cell>
          <cell r="E542">
            <v>190</v>
          </cell>
        </row>
        <row r="543">
          <cell r="C543" t="str">
            <v>JAPON</v>
          </cell>
          <cell r="D543">
            <v>60</v>
          </cell>
          <cell r="E543">
            <v>29.5</v>
          </cell>
        </row>
        <row r="544">
          <cell r="C544" t="str">
            <v>PANAMA</v>
          </cell>
          <cell r="D544">
            <v>803.28</v>
          </cell>
          <cell r="E544">
            <v>1297.55</v>
          </cell>
        </row>
        <row r="545">
          <cell r="C545" t="str">
            <v>VENEZUELA</v>
          </cell>
          <cell r="D545">
            <v>2275</v>
          </cell>
          <cell r="E545">
            <v>1672.05</v>
          </cell>
        </row>
        <row r="546">
          <cell r="A546">
            <v>4819600000</v>
          </cell>
          <cell r="B546" t="str">
            <v>Cartonajes de oficina, tienda o similares</v>
          </cell>
          <cell r="C546" t="str">
            <v>CANADA</v>
          </cell>
          <cell r="D546">
            <v>0.32</v>
          </cell>
          <cell r="E546">
            <v>66</v>
          </cell>
        </row>
        <row r="547">
          <cell r="C547" t="str">
            <v>DINAMARCA</v>
          </cell>
          <cell r="D547">
            <v>0.9</v>
          </cell>
          <cell r="E547">
            <v>2</v>
          </cell>
        </row>
        <row r="548">
          <cell r="C548" t="str">
            <v>GUATEMALA</v>
          </cell>
          <cell r="D548">
            <v>176</v>
          </cell>
          <cell r="E548">
            <v>76</v>
          </cell>
        </row>
        <row r="549">
          <cell r="C549" t="str">
            <v>PAISES BAJOS</v>
          </cell>
          <cell r="D549">
            <v>47.98</v>
          </cell>
          <cell r="E549">
            <v>30</v>
          </cell>
        </row>
        <row r="550">
          <cell r="A550">
            <v>4820909000</v>
          </cell>
          <cell r="B550" t="str">
            <v>Demás cubiertas para docum. y art. de oficina o papelería, incl.</v>
          </cell>
          <cell r="C550" t="str">
            <v>BOLIVIA</v>
          </cell>
          <cell r="D550">
            <v>2045.81</v>
          </cell>
          <cell r="E550">
            <v>16565.32</v>
          </cell>
        </row>
        <row r="551">
          <cell r="C551" t="str">
            <v>CHILE</v>
          </cell>
          <cell r="D551">
            <v>0.06</v>
          </cell>
          <cell r="E551">
            <v>2</v>
          </cell>
        </row>
        <row r="552">
          <cell r="C552" t="str">
            <v>COLOMBIA</v>
          </cell>
          <cell r="D552">
            <v>39600</v>
          </cell>
          <cell r="E552">
            <v>39652.959999999999</v>
          </cell>
        </row>
        <row r="553">
          <cell r="A553">
            <v>4821100000</v>
          </cell>
          <cell r="B553" t="str">
            <v>Etiquetas de todas clases, de papel o cartón, impresas</v>
          </cell>
          <cell r="C553" t="str">
            <v>BOLIVIA</v>
          </cell>
          <cell r="D553">
            <v>1196.3499999999999</v>
          </cell>
          <cell r="E553">
            <v>13295.5</v>
          </cell>
        </row>
        <row r="554">
          <cell r="C554" t="str">
            <v>CHILE</v>
          </cell>
          <cell r="D554">
            <v>854.63</v>
          </cell>
          <cell r="E554">
            <v>14451.48</v>
          </cell>
        </row>
        <row r="555">
          <cell r="C555" t="str">
            <v>COLOMBIA</v>
          </cell>
          <cell r="D555">
            <v>1</v>
          </cell>
          <cell r="E555">
            <v>10.8</v>
          </cell>
        </row>
        <row r="556">
          <cell r="C556" t="str">
            <v>COSTA RICA</v>
          </cell>
          <cell r="D556">
            <v>45</v>
          </cell>
          <cell r="E556">
            <v>492</v>
          </cell>
        </row>
        <row r="557">
          <cell r="C557" t="str">
            <v>ECUADOR</v>
          </cell>
          <cell r="D557">
            <v>994.62</v>
          </cell>
          <cell r="E557">
            <v>8822.41</v>
          </cell>
        </row>
        <row r="558">
          <cell r="C558" t="str">
            <v>ESPAYA</v>
          </cell>
          <cell r="D558">
            <v>51.69</v>
          </cell>
          <cell r="E558">
            <v>1185.1199999999999</v>
          </cell>
        </row>
        <row r="559">
          <cell r="C559" t="str">
            <v>FRANCIA</v>
          </cell>
          <cell r="D559">
            <v>15.8</v>
          </cell>
          <cell r="E559">
            <v>171.63</v>
          </cell>
        </row>
        <row r="560">
          <cell r="C560" t="str">
            <v>MEXICO</v>
          </cell>
          <cell r="D560">
            <v>0.45</v>
          </cell>
          <cell r="E560">
            <v>5.0199999999999996</v>
          </cell>
        </row>
        <row r="561">
          <cell r="C561" t="str">
            <v>PAISES BAJOS</v>
          </cell>
          <cell r="D561">
            <v>126.08</v>
          </cell>
          <cell r="E561">
            <v>948.5</v>
          </cell>
        </row>
        <row r="562">
          <cell r="C562" t="str">
            <v>PANAMA</v>
          </cell>
          <cell r="D562">
            <v>1440</v>
          </cell>
          <cell r="E562">
            <v>8360.23</v>
          </cell>
        </row>
        <row r="563">
          <cell r="C563" t="str">
            <v>PUERTO RICO</v>
          </cell>
          <cell r="D563">
            <v>51.39</v>
          </cell>
          <cell r="E563">
            <v>1500</v>
          </cell>
        </row>
        <row r="564">
          <cell r="C564" t="str">
            <v>ESTADOS UNIDOS</v>
          </cell>
          <cell r="D564">
            <v>939.12</v>
          </cell>
          <cell r="E564">
            <v>2567.8000000000002</v>
          </cell>
        </row>
        <row r="565">
          <cell r="C565" t="str">
            <v>VENEZUELA</v>
          </cell>
          <cell r="D565">
            <v>20.12</v>
          </cell>
          <cell r="E565">
            <v>373.12</v>
          </cell>
        </row>
        <row r="566">
          <cell r="A566">
            <v>4821900000</v>
          </cell>
          <cell r="B566" t="str">
            <v>Demás etiquetas de todas clases, de papel o cartón</v>
          </cell>
          <cell r="C566" t="str">
            <v>BOLIVIA</v>
          </cell>
          <cell r="D566">
            <v>97.6</v>
          </cell>
          <cell r="E566">
            <v>840.84</v>
          </cell>
        </row>
        <row r="567">
          <cell r="C567" t="str">
            <v>COLOMBIA</v>
          </cell>
          <cell r="D567">
            <v>5</v>
          </cell>
          <cell r="E567">
            <v>4.2</v>
          </cell>
        </row>
        <row r="568">
          <cell r="C568" t="str">
            <v>COSTA RICA</v>
          </cell>
          <cell r="D568">
            <v>3.5</v>
          </cell>
          <cell r="E568">
            <v>30</v>
          </cell>
        </row>
        <row r="569">
          <cell r="C569" t="str">
            <v>ALEMANIA</v>
          </cell>
          <cell r="D569">
            <v>4.42</v>
          </cell>
          <cell r="E569">
            <v>105</v>
          </cell>
        </row>
        <row r="570">
          <cell r="C570" t="str">
            <v>ECUADOR</v>
          </cell>
          <cell r="D570">
            <v>530.03</v>
          </cell>
          <cell r="E570">
            <v>7645</v>
          </cell>
        </row>
        <row r="571">
          <cell r="C571" t="str">
            <v>ESPAYA</v>
          </cell>
          <cell r="D571">
            <v>2.54</v>
          </cell>
          <cell r="E571">
            <v>7.5</v>
          </cell>
        </row>
        <row r="572">
          <cell r="C572" t="str">
            <v>PUERTO RICO</v>
          </cell>
          <cell r="D572">
            <v>23.99</v>
          </cell>
          <cell r="E572">
            <v>259.45</v>
          </cell>
        </row>
        <row r="573">
          <cell r="C573" t="str">
            <v>VENEZUELA</v>
          </cell>
          <cell r="D573">
            <v>23.88</v>
          </cell>
          <cell r="E573">
            <v>480.2</v>
          </cell>
        </row>
        <row r="574">
          <cell r="A574">
            <v>4822100000</v>
          </cell>
          <cell r="B574" t="str">
            <v>Carretes, bobinas, y soportes simil. utilizados para el bobinado</v>
          </cell>
          <cell r="C574" t="str">
            <v>BOLIVIA</v>
          </cell>
          <cell r="D574">
            <v>1596</v>
          </cell>
          <cell r="E574">
            <v>2463</v>
          </cell>
        </row>
        <row r="575">
          <cell r="C575" t="str">
            <v>COLOMBIA</v>
          </cell>
          <cell r="D575">
            <v>25679.98</v>
          </cell>
          <cell r="E575">
            <v>31760</v>
          </cell>
        </row>
        <row r="576">
          <cell r="C576" t="str">
            <v>ECUADOR</v>
          </cell>
          <cell r="D576">
            <v>40736.199999999997</v>
          </cell>
          <cell r="E576">
            <v>63320.5</v>
          </cell>
        </row>
        <row r="577">
          <cell r="A577" t="str">
            <v xml:space="preserve">ELABORACIÓN  </v>
          </cell>
          <cell r="B577" t="str">
            <v>:  Instituto Nacional de Recursos Naturales - INRENA-DGFFS</v>
          </cell>
          <cell r="E577" t="str">
            <v>Continúa…</v>
          </cell>
        </row>
        <row r="578">
          <cell r="A578">
            <v>4823110000</v>
          </cell>
          <cell r="B578" t="str">
            <v>Papel autoadhesivo, en tiras o en bobinas (rollos)</v>
          </cell>
          <cell r="C578" t="str">
            <v>ZONAS FRANCAS DEL PERU</v>
          </cell>
          <cell r="D578">
            <v>199</v>
          </cell>
          <cell r="E578">
            <v>1557.52</v>
          </cell>
        </row>
        <row r="579">
          <cell r="C579" t="str">
            <v>BOLIVIA</v>
          </cell>
          <cell r="D579">
            <v>797.32</v>
          </cell>
          <cell r="E579">
            <v>3921.8</v>
          </cell>
        </row>
        <row r="580">
          <cell r="C580" t="str">
            <v>CANADA</v>
          </cell>
          <cell r="D580">
            <v>0.27</v>
          </cell>
          <cell r="E580">
            <v>2</v>
          </cell>
        </row>
        <row r="581">
          <cell r="C581" t="str">
            <v>CHILE</v>
          </cell>
          <cell r="D581">
            <v>5555.53</v>
          </cell>
          <cell r="E581">
            <v>13514.15</v>
          </cell>
        </row>
        <row r="582">
          <cell r="C582" t="str">
            <v>COLOMBIA</v>
          </cell>
          <cell r="D582">
            <v>594.49</v>
          </cell>
          <cell r="E582">
            <v>10390.19</v>
          </cell>
        </row>
        <row r="583">
          <cell r="C583" t="str">
            <v>MEXICO</v>
          </cell>
          <cell r="D583">
            <v>1.34</v>
          </cell>
          <cell r="E583">
            <v>10.73</v>
          </cell>
        </row>
        <row r="584">
          <cell r="C584" t="str">
            <v>ESTADOS UNIDOS</v>
          </cell>
          <cell r="D584">
            <v>50.65</v>
          </cell>
          <cell r="E584">
            <v>96</v>
          </cell>
        </row>
        <row r="585">
          <cell r="A585">
            <v>4823200000</v>
          </cell>
          <cell r="B585" t="str">
            <v>Papel y cartón filtro</v>
          </cell>
          <cell r="C585" t="str">
            <v>ECUADOR</v>
          </cell>
          <cell r="D585">
            <v>40.71</v>
          </cell>
          <cell r="E585">
            <v>220</v>
          </cell>
        </row>
        <row r="586">
          <cell r="A586">
            <v>4823400000</v>
          </cell>
          <cell r="B586" t="str">
            <v>Papel diagrama para aparatos registradores, en bobinas (rollos),</v>
          </cell>
          <cell r="C586" t="str">
            <v>ALEMANIA</v>
          </cell>
          <cell r="D586">
            <v>4</v>
          </cell>
          <cell r="E586">
            <v>129.5</v>
          </cell>
        </row>
        <row r="587">
          <cell r="C587" t="str">
            <v>ESTADOS UNIDOS</v>
          </cell>
          <cell r="D587">
            <v>2.8</v>
          </cell>
          <cell r="E587">
            <v>13.92</v>
          </cell>
        </row>
        <row r="588">
          <cell r="C588" t="str">
            <v>VENEZUELA</v>
          </cell>
          <cell r="D588">
            <v>1.08</v>
          </cell>
          <cell r="E588">
            <v>570.24</v>
          </cell>
        </row>
        <row r="589">
          <cell r="A589">
            <v>4823519000</v>
          </cell>
          <cell r="B589" t="str">
            <v>Demás papeles y cartones impresos, estampados o perforados</v>
          </cell>
          <cell r="C589" t="str">
            <v>ESTADOS UNIDOS</v>
          </cell>
          <cell r="D589">
            <v>39</v>
          </cell>
          <cell r="E589">
            <v>5</v>
          </cell>
        </row>
        <row r="590">
          <cell r="A590">
            <v>4823590000</v>
          </cell>
          <cell r="B590" t="str">
            <v>Demás papeles y cartones utiliz. en la escritura, impresión u otros fines gráficos</v>
          </cell>
          <cell r="C590" t="str">
            <v>BOLIVIA</v>
          </cell>
          <cell r="D590">
            <v>15832.73</v>
          </cell>
          <cell r="E590">
            <v>20901.849999999999</v>
          </cell>
        </row>
        <row r="591">
          <cell r="C591" t="str">
            <v>BRASIL</v>
          </cell>
          <cell r="D591">
            <v>290</v>
          </cell>
          <cell r="E591">
            <v>960</v>
          </cell>
        </row>
        <row r="592">
          <cell r="C592" t="str">
            <v>CHILE</v>
          </cell>
          <cell r="D592">
            <v>6.9</v>
          </cell>
          <cell r="E592">
            <v>2.25</v>
          </cell>
        </row>
        <row r="593">
          <cell r="C593" t="str">
            <v>COLOMBIA</v>
          </cell>
          <cell r="D593">
            <v>26042.6</v>
          </cell>
          <cell r="E593">
            <v>23844.47</v>
          </cell>
        </row>
        <row r="594">
          <cell r="C594" t="str">
            <v>REPUBLICA DOMINICANA</v>
          </cell>
          <cell r="D594">
            <v>2.2999999999999998</v>
          </cell>
          <cell r="E594">
            <v>0.75</v>
          </cell>
        </row>
        <row r="595">
          <cell r="C595" t="str">
            <v>ECUADOR</v>
          </cell>
          <cell r="D595">
            <v>116021.86</v>
          </cell>
          <cell r="E595">
            <v>95672.4</v>
          </cell>
        </row>
        <row r="596">
          <cell r="C596" t="str">
            <v>HONDURAS</v>
          </cell>
          <cell r="D596">
            <v>2.2999999999999998</v>
          </cell>
          <cell r="E596">
            <v>0.75</v>
          </cell>
        </row>
        <row r="597">
          <cell r="C597" t="str">
            <v>PUERTO RICO</v>
          </cell>
          <cell r="D597">
            <v>4.5999999999999996</v>
          </cell>
          <cell r="E597">
            <v>1.5</v>
          </cell>
        </row>
        <row r="598">
          <cell r="C598" t="str">
            <v>EL SALVADOR</v>
          </cell>
          <cell r="D598">
            <v>2.2999999999999998</v>
          </cell>
          <cell r="E598">
            <v>0.75</v>
          </cell>
        </row>
        <row r="599">
          <cell r="C599" t="str">
            <v>ESTADOS UNIDOS</v>
          </cell>
          <cell r="D599">
            <v>2.2999999999999998</v>
          </cell>
          <cell r="E599">
            <v>0.75</v>
          </cell>
        </row>
        <row r="600">
          <cell r="C600" t="str">
            <v>VENEZUELA</v>
          </cell>
          <cell r="D600">
            <v>4.5999999999999996</v>
          </cell>
          <cell r="E600">
            <v>1.5</v>
          </cell>
        </row>
        <row r="601">
          <cell r="A601">
            <v>4823600000</v>
          </cell>
          <cell r="B601" t="str">
            <v>Bandejas, fuentes, platos, tazas, vasos y artículos similares, de</v>
          </cell>
          <cell r="C601" t="str">
            <v>AUSTRALIA</v>
          </cell>
          <cell r="D601">
            <v>20.5</v>
          </cell>
          <cell r="E601">
            <v>250</v>
          </cell>
        </row>
        <row r="602">
          <cell r="C602" t="str">
            <v>BOLIVIA</v>
          </cell>
          <cell r="D602">
            <v>4086.37</v>
          </cell>
          <cell r="E602">
            <v>13535.39</v>
          </cell>
        </row>
        <row r="603">
          <cell r="C603" t="str">
            <v>CHILE</v>
          </cell>
          <cell r="D603">
            <v>17022.03</v>
          </cell>
          <cell r="E603">
            <v>50826.76</v>
          </cell>
        </row>
        <row r="604">
          <cell r="C604" t="str">
            <v>REPUBLICA DOMINICANA</v>
          </cell>
          <cell r="D604">
            <v>450.39</v>
          </cell>
          <cell r="E604">
            <v>1534.4</v>
          </cell>
        </row>
        <row r="605">
          <cell r="C605" t="str">
            <v>ESPAYA</v>
          </cell>
          <cell r="D605">
            <v>9.06</v>
          </cell>
          <cell r="E605">
            <v>68.2</v>
          </cell>
        </row>
        <row r="606">
          <cell r="C606" t="str">
            <v>FRANCIA</v>
          </cell>
          <cell r="D606">
            <v>6.44</v>
          </cell>
          <cell r="E606">
            <v>36.5</v>
          </cell>
        </row>
        <row r="607">
          <cell r="C607" t="str">
            <v>ITALIA</v>
          </cell>
          <cell r="D607">
            <v>4.82</v>
          </cell>
          <cell r="E607">
            <v>51.5</v>
          </cell>
        </row>
        <row r="608">
          <cell r="C608" t="str">
            <v>JAPON</v>
          </cell>
          <cell r="D608">
            <v>74.88</v>
          </cell>
          <cell r="E608">
            <v>72</v>
          </cell>
        </row>
        <row r="609">
          <cell r="C609" t="str">
            <v>ESTADOS UNIDOS</v>
          </cell>
          <cell r="D609">
            <v>685.22</v>
          </cell>
          <cell r="E609">
            <v>2439.58</v>
          </cell>
        </row>
        <row r="610">
          <cell r="A610">
            <v>4823700000</v>
          </cell>
          <cell r="B610" t="str">
            <v>Artículos moldeados o prensados, de pasta de papel</v>
          </cell>
          <cell r="C610" t="str">
            <v>ITALIA</v>
          </cell>
          <cell r="D610">
            <v>2.9</v>
          </cell>
          <cell r="E610">
            <v>2</v>
          </cell>
        </row>
        <row r="611">
          <cell r="C611" t="str">
            <v>PAISES BAJOS</v>
          </cell>
          <cell r="D611">
            <v>47.87</v>
          </cell>
          <cell r="E611">
            <v>495.6</v>
          </cell>
        </row>
        <row r="612">
          <cell r="C612" t="str">
            <v>PUERTO RICO</v>
          </cell>
          <cell r="D612">
            <v>2.6</v>
          </cell>
          <cell r="E612">
            <v>14.3</v>
          </cell>
        </row>
        <row r="613">
          <cell r="A613">
            <v>4823903000</v>
          </cell>
          <cell r="B613" t="str">
            <v>Demás papeles, cartones, guata y napa de fibras de celulosa, cort</v>
          </cell>
          <cell r="C613" t="str">
            <v>CHILE</v>
          </cell>
          <cell r="D613">
            <v>90788</v>
          </cell>
          <cell r="E613">
            <v>46669.35</v>
          </cell>
        </row>
        <row r="614">
          <cell r="C614" t="str">
            <v>COLOMBIA</v>
          </cell>
          <cell r="D614">
            <v>292.5</v>
          </cell>
          <cell r="E614">
            <v>2612.5</v>
          </cell>
        </row>
        <row r="615">
          <cell r="C615" t="str">
            <v>FRANCIA</v>
          </cell>
          <cell r="D615">
            <v>64.3</v>
          </cell>
          <cell r="E615">
            <v>474.9</v>
          </cell>
        </row>
        <row r="616">
          <cell r="C616" t="str">
            <v>MEXICO</v>
          </cell>
          <cell r="D616">
            <v>33.07</v>
          </cell>
          <cell r="E616">
            <v>265.39</v>
          </cell>
        </row>
        <row r="617">
          <cell r="C617" t="str">
            <v>VENEZUELA</v>
          </cell>
          <cell r="D617">
            <v>248</v>
          </cell>
          <cell r="E617">
            <v>756</v>
          </cell>
        </row>
        <row r="618">
          <cell r="A618" t="str">
            <v xml:space="preserve">ELABORACIÓN  </v>
          </cell>
          <cell r="B618" t="str">
            <v>:  Instituto Nacional de Recursos Naturales - INRENA-DGFFS</v>
          </cell>
          <cell r="E618" t="str">
            <v>Continúa…</v>
          </cell>
        </row>
        <row r="619">
          <cell r="A619">
            <v>4823904000</v>
          </cell>
          <cell r="B619" t="str">
            <v>Juntas o empaquetaduras, de pasta de papel, papel, cartón, guata</v>
          </cell>
          <cell r="C619" t="str">
            <v>BOLIVIA</v>
          </cell>
          <cell r="D619">
            <v>9.41</v>
          </cell>
          <cell r="E619">
            <v>182.6</v>
          </cell>
        </row>
        <row r="620">
          <cell r="C620" t="str">
            <v>CHILE</v>
          </cell>
          <cell r="D620">
            <v>23.39</v>
          </cell>
          <cell r="E620">
            <v>193.03</v>
          </cell>
        </row>
        <row r="621">
          <cell r="C621" t="str">
            <v>COLOMBIA</v>
          </cell>
          <cell r="D621">
            <v>14.52</v>
          </cell>
          <cell r="E621">
            <v>897.52</v>
          </cell>
        </row>
        <row r="622">
          <cell r="C622" t="str">
            <v>COSTA RICA</v>
          </cell>
          <cell r="D622">
            <v>27.82</v>
          </cell>
          <cell r="E622">
            <v>125.32</v>
          </cell>
        </row>
        <row r="623">
          <cell r="C623" t="str">
            <v>REPUBLICA DOMINICANA</v>
          </cell>
          <cell r="D623">
            <v>12.22</v>
          </cell>
          <cell r="E623">
            <v>68.52</v>
          </cell>
        </row>
        <row r="624">
          <cell r="C624" t="str">
            <v>ECUADOR</v>
          </cell>
          <cell r="D624">
            <v>52.75</v>
          </cell>
          <cell r="E624">
            <v>186.46</v>
          </cell>
        </row>
        <row r="625">
          <cell r="C625" t="str">
            <v>GUATEMALA</v>
          </cell>
          <cell r="D625">
            <v>50.34</v>
          </cell>
          <cell r="E625">
            <v>145.91</v>
          </cell>
        </row>
        <row r="626">
          <cell r="C626" t="str">
            <v>HONDURAS</v>
          </cell>
          <cell r="D626">
            <v>31.73</v>
          </cell>
          <cell r="E626">
            <v>27.7</v>
          </cell>
        </row>
        <row r="627">
          <cell r="C627" t="str">
            <v>MEXICO</v>
          </cell>
          <cell r="D627">
            <v>12.33</v>
          </cell>
          <cell r="E627">
            <v>36.82</v>
          </cell>
        </row>
        <row r="628">
          <cell r="C628" t="str">
            <v>PUERTO RICO</v>
          </cell>
          <cell r="D628">
            <v>292.39999999999998</v>
          </cell>
          <cell r="E628">
            <v>1072.19</v>
          </cell>
        </row>
        <row r="629">
          <cell r="C629" t="str">
            <v>EL SALVADOR</v>
          </cell>
          <cell r="D629">
            <v>29.95</v>
          </cell>
          <cell r="E629">
            <v>153.5</v>
          </cell>
        </row>
        <row r="630">
          <cell r="C630" t="str">
            <v>ESTADOS UNIDOS</v>
          </cell>
          <cell r="D630">
            <v>615.84</v>
          </cell>
          <cell r="E630">
            <v>642.71</v>
          </cell>
        </row>
        <row r="631">
          <cell r="A631">
            <v>4823906000</v>
          </cell>
          <cell r="B631" t="str">
            <v>Patrones, modelos y plantillas, de papel, cartón, guata de celulo</v>
          </cell>
          <cell r="C631" t="str">
            <v>ESTADOS UNIDOS</v>
          </cell>
          <cell r="D631">
            <v>0.03</v>
          </cell>
          <cell r="E631">
            <v>1</v>
          </cell>
        </row>
        <row r="632">
          <cell r="A632">
            <v>4823909900</v>
          </cell>
          <cell r="B632" t="str">
            <v>Demás papeles, cartones, cortados en formato; y demás artic. De</v>
          </cell>
          <cell r="C632" t="str">
            <v>ARUBA</v>
          </cell>
          <cell r="D632">
            <v>36.31</v>
          </cell>
          <cell r="E632">
            <v>54</v>
          </cell>
        </row>
        <row r="633">
          <cell r="C633" t="str">
            <v>BOLIVIA</v>
          </cell>
          <cell r="D633">
            <v>320.62</v>
          </cell>
          <cell r="E633">
            <v>668.97</v>
          </cell>
        </row>
        <row r="634">
          <cell r="C634" t="str">
            <v>CHILE</v>
          </cell>
          <cell r="D634">
            <v>10945.52</v>
          </cell>
          <cell r="E634">
            <v>8297.14</v>
          </cell>
        </row>
        <row r="635">
          <cell r="C635" t="str">
            <v>COLOMBIA</v>
          </cell>
          <cell r="D635">
            <v>20450.580000000002</v>
          </cell>
          <cell r="E635">
            <v>52521.36</v>
          </cell>
        </row>
        <row r="636">
          <cell r="C636" t="str">
            <v>ALEMANIA</v>
          </cell>
          <cell r="D636">
            <v>1</v>
          </cell>
          <cell r="E636">
            <v>25</v>
          </cell>
        </row>
        <row r="637">
          <cell r="C637" t="str">
            <v>REPUBLICA DOMINICANA</v>
          </cell>
          <cell r="D637">
            <v>8.93</v>
          </cell>
          <cell r="E637">
            <v>70</v>
          </cell>
        </row>
        <row r="638">
          <cell r="C638" t="str">
            <v>ECUADOR</v>
          </cell>
          <cell r="D638">
            <v>2601.83</v>
          </cell>
          <cell r="E638">
            <v>17556.099999999999</v>
          </cell>
        </row>
        <row r="639">
          <cell r="C639" t="str">
            <v>ITALIA</v>
          </cell>
          <cell r="D639">
            <v>9.09</v>
          </cell>
          <cell r="E639">
            <v>55</v>
          </cell>
        </row>
        <row r="640">
          <cell r="C640" t="str">
            <v>MEXICO</v>
          </cell>
          <cell r="D640">
            <v>14.18</v>
          </cell>
          <cell r="E640">
            <v>390</v>
          </cell>
        </row>
        <row r="641">
          <cell r="C641" t="str">
            <v>ESTADOS UNIDOS</v>
          </cell>
          <cell r="D641">
            <v>13.84</v>
          </cell>
          <cell r="E641">
            <v>56.83</v>
          </cell>
        </row>
        <row r="642">
          <cell r="C642" t="str">
            <v>URUGUAY</v>
          </cell>
          <cell r="D642">
            <v>4.4800000000000004</v>
          </cell>
          <cell r="E642">
            <v>130</v>
          </cell>
        </row>
        <row r="643">
          <cell r="C643" t="str">
            <v>VENEZUELA</v>
          </cell>
          <cell r="D643">
            <v>2576.17</v>
          </cell>
          <cell r="E643">
            <v>4284</v>
          </cell>
        </row>
        <row r="644">
          <cell r="B644" t="str">
            <v/>
          </cell>
          <cell r="D644">
            <v>29898264.720000025</v>
          </cell>
          <cell r="E644">
            <v>23318711.879999995</v>
          </cell>
        </row>
        <row r="645">
          <cell r="B645" t="str">
            <v/>
          </cell>
        </row>
        <row r="646">
          <cell r="A646">
            <v>9401610000</v>
          </cell>
          <cell r="B646" t="str">
            <v>Asientos con relleno y armazón de madera</v>
          </cell>
          <cell r="C646" t="str">
            <v>ANTILLAS HOLANDESAS</v>
          </cell>
          <cell r="D646">
            <v>22384</v>
          </cell>
          <cell r="E646">
            <v>82914</v>
          </cell>
        </row>
        <row r="647">
          <cell r="C647" t="str">
            <v>CHILE</v>
          </cell>
          <cell r="D647">
            <v>1887.17</v>
          </cell>
          <cell r="E647">
            <v>340.2</v>
          </cell>
        </row>
        <row r="648">
          <cell r="C648" t="str">
            <v>COLOMBIA</v>
          </cell>
          <cell r="D648">
            <v>23.36</v>
          </cell>
          <cell r="E648">
            <v>120</v>
          </cell>
        </row>
        <row r="649">
          <cell r="C649" t="str">
            <v>ALEMANIA</v>
          </cell>
          <cell r="D649">
            <v>5</v>
          </cell>
          <cell r="E649">
            <v>170</v>
          </cell>
        </row>
        <row r="650">
          <cell r="C650" t="str">
            <v>REPUBLICA DOMINICANA</v>
          </cell>
          <cell r="D650">
            <v>68.62</v>
          </cell>
          <cell r="E650">
            <v>190</v>
          </cell>
        </row>
        <row r="651">
          <cell r="C651" t="str">
            <v>ECUADOR</v>
          </cell>
          <cell r="D651">
            <v>4.8899999999999997</v>
          </cell>
          <cell r="E651">
            <v>24.8</v>
          </cell>
        </row>
        <row r="652">
          <cell r="C652" t="str">
            <v>ESPAYA</v>
          </cell>
          <cell r="D652">
            <v>476.34</v>
          </cell>
          <cell r="E652">
            <v>735</v>
          </cell>
        </row>
        <row r="653">
          <cell r="C653" t="str">
            <v>REINO UNIDO</v>
          </cell>
          <cell r="D653">
            <v>2465.9299999999998</v>
          </cell>
          <cell r="E653">
            <v>6780</v>
          </cell>
        </row>
        <row r="654">
          <cell r="C654" t="str">
            <v>MEXICO</v>
          </cell>
          <cell r="D654">
            <v>28.38</v>
          </cell>
          <cell r="E654">
            <v>139.80000000000001</v>
          </cell>
        </row>
        <row r="655">
          <cell r="C655" t="str">
            <v>NICARAGUA</v>
          </cell>
          <cell r="D655">
            <v>669.6</v>
          </cell>
          <cell r="E655">
            <v>2778</v>
          </cell>
        </row>
        <row r="656">
          <cell r="A656" t="str">
            <v xml:space="preserve">ELABORACIÓN  </v>
          </cell>
          <cell r="B656" t="str">
            <v>:  Instituto Nacional de Recursos Naturales - INRENA-DGFFS</v>
          </cell>
          <cell r="E656" t="str">
            <v>Continúa…</v>
          </cell>
        </row>
        <row r="657">
          <cell r="C657" t="str">
            <v>PUERTO RICO</v>
          </cell>
          <cell r="D657">
            <v>4331.6000000000004</v>
          </cell>
          <cell r="E657">
            <v>9501.77</v>
          </cell>
        </row>
        <row r="658">
          <cell r="C658" t="str">
            <v>ESTADOS UNIDOS</v>
          </cell>
          <cell r="D658">
            <v>14707.73</v>
          </cell>
          <cell r="E658">
            <v>118642.49</v>
          </cell>
        </row>
        <row r="659">
          <cell r="C659" t="str">
            <v>VENEZUELA</v>
          </cell>
          <cell r="D659">
            <v>229.02</v>
          </cell>
          <cell r="E659">
            <v>1181.46</v>
          </cell>
        </row>
        <row r="660">
          <cell r="A660">
            <v>9401690000</v>
          </cell>
          <cell r="B660" t="str">
            <v>Los demás asientos con armazón de madera</v>
          </cell>
          <cell r="C660" t="str">
            <v>AUSTRALIA</v>
          </cell>
          <cell r="D660">
            <v>0</v>
          </cell>
          <cell r="E660">
            <v>0</v>
          </cell>
        </row>
        <row r="661">
          <cell r="C661" t="str">
            <v>CANADA</v>
          </cell>
          <cell r="D661">
            <v>86.45</v>
          </cell>
          <cell r="E661">
            <v>213.25</v>
          </cell>
        </row>
        <row r="662">
          <cell r="C662" t="str">
            <v>CHILE</v>
          </cell>
          <cell r="D662">
            <v>900</v>
          </cell>
          <cell r="E662">
            <v>4949</v>
          </cell>
        </row>
        <row r="663">
          <cell r="C663" t="str">
            <v>COSTA RICA</v>
          </cell>
          <cell r="D663">
            <v>180.9</v>
          </cell>
          <cell r="E663">
            <v>628</v>
          </cell>
        </row>
        <row r="664">
          <cell r="C664" t="str">
            <v>SUIZA</v>
          </cell>
          <cell r="D664">
            <v>12.66</v>
          </cell>
          <cell r="E664">
            <v>63.99</v>
          </cell>
        </row>
        <row r="665">
          <cell r="C665" t="str">
            <v>ALEMANIA</v>
          </cell>
          <cell r="D665">
            <v>56.7</v>
          </cell>
          <cell r="E665">
            <v>1756.82</v>
          </cell>
        </row>
        <row r="666">
          <cell r="C666" t="str">
            <v>REPUBLICA DOMINICANA</v>
          </cell>
          <cell r="D666">
            <v>182.89</v>
          </cell>
          <cell r="E666">
            <v>375</v>
          </cell>
        </row>
        <row r="667">
          <cell r="C667" t="str">
            <v>ECUADOR</v>
          </cell>
          <cell r="D667">
            <v>266.31</v>
          </cell>
          <cell r="E667">
            <v>2421</v>
          </cell>
        </row>
        <row r="668">
          <cell r="C668" t="str">
            <v>ESPAYA</v>
          </cell>
          <cell r="D668">
            <v>12348.48</v>
          </cell>
          <cell r="E668">
            <v>22354.54</v>
          </cell>
        </row>
        <row r="669">
          <cell r="C669" t="str">
            <v>FRANCIA</v>
          </cell>
          <cell r="D669">
            <v>1617.94</v>
          </cell>
          <cell r="E669">
            <v>8790.56</v>
          </cell>
        </row>
        <row r="670">
          <cell r="C670" t="str">
            <v>REINO UNIDO</v>
          </cell>
          <cell r="D670">
            <v>78</v>
          </cell>
          <cell r="E670">
            <v>426.8</v>
          </cell>
        </row>
        <row r="671">
          <cell r="C671" t="str">
            <v>GUAYANA FRANCESA</v>
          </cell>
          <cell r="D671">
            <v>19.559999999999999</v>
          </cell>
          <cell r="E671">
            <v>225</v>
          </cell>
        </row>
        <row r="672">
          <cell r="C672" t="str">
            <v>GRECIA</v>
          </cell>
          <cell r="D672">
            <v>43.29</v>
          </cell>
          <cell r="E672">
            <v>320</v>
          </cell>
        </row>
        <row r="673">
          <cell r="C673" t="str">
            <v>GUATEMALA</v>
          </cell>
          <cell r="D673">
            <v>10.09</v>
          </cell>
          <cell r="E673">
            <v>24</v>
          </cell>
        </row>
        <row r="674">
          <cell r="C674" t="str">
            <v>HAITI</v>
          </cell>
          <cell r="D674">
            <v>25.83</v>
          </cell>
          <cell r="E674">
            <v>520</v>
          </cell>
        </row>
        <row r="675">
          <cell r="C675" t="str">
            <v>ITALIA</v>
          </cell>
          <cell r="D675">
            <v>16129.99</v>
          </cell>
          <cell r="E675">
            <v>140685.31</v>
          </cell>
        </row>
        <row r="676">
          <cell r="C676" t="str">
            <v>JAPON</v>
          </cell>
          <cell r="D676">
            <v>409.23</v>
          </cell>
          <cell r="E676">
            <v>3634.9</v>
          </cell>
        </row>
        <row r="677">
          <cell r="C677" t="str">
            <v>COREA (SUR), REPUBLICA DE</v>
          </cell>
          <cell r="D677">
            <v>0.36</v>
          </cell>
          <cell r="E677">
            <v>1.65</v>
          </cell>
        </row>
        <row r="678">
          <cell r="C678" t="str">
            <v>MEXICO</v>
          </cell>
          <cell r="D678">
            <v>4.1399999999999997</v>
          </cell>
          <cell r="E678">
            <v>28</v>
          </cell>
        </row>
        <row r="679">
          <cell r="C679" t="str">
            <v>PANAMA</v>
          </cell>
          <cell r="D679">
            <v>59.14</v>
          </cell>
          <cell r="E679">
            <v>265</v>
          </cell>
        </row>
        <row r="680">
          <cell r="C680" t="str">
            <v>PUERTO RICO</v>
          </cell>
          <cell r="D680">
            <v>1750.32</v>
          </cell>
          <cell r="E680">
            <v>15957.98</v>
          </cell>
        </row>
        <row r="681">
          <cell r="C681" t="str">
            <v>ESTADOS UNIDOS</v>
          </cell>
          <cell r="D681">
            <v>82724.73</v>
          </cell>
          <cell r="E681">
            <v>557951.18000000005</v>
          </cell>
        </row>
        <row r="682">
          <cell r="C682" t="str">
            <v>VENEZUELA</v>
          </cell>
          <cell r="D682">
            <v>32.35</v>
          </cell>
          <cell r="E682">
            <v>368</v>
          </cell>
        </row>
        <row r="683">
          <cell r="A683">
            <v>9403300000</v>
          </cell>
          <cell r="B683" t="str">
            <v>Muebles de madera del tipo de los utilizados en oficinas</v>
          </cell>
          <cell r="C683" t="str">
            <v>ANTILLAS HOLANDESAS</v>
          </cell>
          <cell r="D683">
            <v>6169.57</v>
          </cell>
          <cell r="E683">
            <v>21616</v>
          </cell>
        </row>
        <row r="684">
          <cell r="C684" t="str">
            <v>ARGENTINA</v>
          </cell>
          <cell r="D684">
            <v>2.76</v>
          </cell>
          <cell r="E684">
            <v>121.78</v>
          </cell>
        </row>
        <row r="685">
          <cell r="C685" t="str">
            <v>CANADA</v>
          </cell>
          <cell r="D685">
            <v>5.08</v>
          </cell>
          <cell r="E685">
            <v>27.4</v>
          </cell>
        </row>
        <row r="686">
          <cell r="C686" t="str">
            <v>CHILE</v>
          </cell>
          <cell r="D686">
            <v>3034.08</v>
          </cell>
          <cell r="E686">
            <v>558.65</v>
          </cell>
        </row>
        <row r="687">
          <cell r="C687" t="str">
            <v>ALEMANIA</v>
          </cell>
          <cell r="D687">
            <v>188.96</v>
          </cell>
          <cell r="E687">
            <v>1430</v>
          </cell>
        </row>
        <row r="688">
          <cell r="C688" t="str">
            <v>ECUADOR</v>
          </cell>
          <cell r="D688">
            <v>523</v>
          </cell>
          <cell r="E688">
            <v>2652.58</v>
          </cell>
        </row>
        <row r="689">
          <cell r="C689" t="str">
            <v>ESPAYA</v>
          </cell>
          <cell r="D689">
            <v>1087.6199999999999</v>
          </cell>
          <cell r="E689">
            <v>3131</v>
          </cell>
        </row>
        <row r="690">
          <cell r="C690" t="str">
            <v>FRANCIA</v>
          </cell>
          <cell r="D690">
            <v>574.01</v>
          </cell>
          <cell r="E690">
            <v>2861</v>
          </cell>
        </row>
        <row r="691">
          <cell r="C691" t="str">
            <v>REINO UNIDO</v>
          </cell>
          <cell r="D691">
            <v>772.82</v>
          </cell>
          <cell r="E691">
            <v>2940</v>
          </cell>
        </row>
        <row r="692">
          <cell r="C692" t="str">
            <v>ITALIA</v>
          </cell>
          <cell r="D692">
            <v>742.4</v>
          </cell>
          <cell r="E692">
            <v>6394</v>
          </cell>
        </row>
        <row r="693">
          <cell r="C693" t="str">
            <v>JAPON</v>
          </cell>
          <cell r="D693">
            <v>367.28</v>
          </cell>
          <cell r="E693">
            <v>2520</v>
          </cell>
        </row>
        <row r="694">
          <cell r="A694" t="str">
            <v xml:space="preserve">ELABORACIÓN  </v>
          </cell>
          <cell r="B694" t="str">
            <v>:  Instituto Nacional de Recursos Naturales - INRENA-DGFFS</v>
          </cell>
          <cell r="E694" t="str">
            <v>Continúa…</v>
          </cell>
        </row>
        <row r="695">
          <cell r="C695" t="str">
            <v>PUERTO RICO</v>
          </cell>
          <cell r="D695">
            <v>246.28</v>
          </cell>
          <cell r="E695">
            <v>2060</v>
          </cell>
        </row>
        <row r="696">
          <cell r="C696" t="str">
            <v>ARABIA SAUDITA</v>
          </cell>
          <cell r="D696">
            <v>204.51</v>
          </cell>
          <cell r="E696">
            <v>1498.5</v>
          </cell>
        </row>
        <row r="697">
          <cell r="C697" t="str">
            <v>ESTADOS UNIDOS</v>
          </cell>
          <cell r="D697">
            <v>46291.17</v>
          </cell>
          <cell r="E697">
            <v>321890.87</v>
          </cell>
        </row>
        <row r="698">
          <cell r="C698" t="str">
            <v>VENEZUELA</v>
          </cell>
          <cell r="D698">
            <v>32.950000000000003</v>
          </cell>
          <cell r="E698">
            <v>170</v>
          </cell>
        </row>
        <row r="699">
          <cell r="C699" t="str">
            <v>SUDAFRICA, REPUBLICA DE</v>
          </cell>
          <cell r="D699">
            <v>23</v>
          </cell>
          <cell r="E699">
            <v>5</v>
          </cell>
        </row>
        <row r="700">
          <cell r="A700">
            <v>9403400000</v>
          </cell>
          <cell r="B700" t="str">
            <v>Muebles de madera del tipo de los utilizados en cocinas</v>
          </cell>
          <cell r="C700" t="str">
            <v>ALEMANIA</v>
          </cell>
          <cell r="D700">
            <v>14.71</v>
          </cell>
          <cell r="E700">
            <v>238</v>
          </cell>
        </row>
        <row r="701">
          <cell r="C701" t="str">
            <v>REPUBLICA DOMINICANA</v>
          </cell>
          <cell r="D701">
            <v>16.7</v>
          </cell>
          <cell r="E701">
            <v>100</v>
          </cell>
        </row>
        <row r="702">
          <cell r="C702" t="str">
            <v>ESPAYA</v>
          </cell>
          <cell r="D702">
            <v>106.62</v>
          </cell>
          <cell r="E702">
            <v>622</v>
          </cell>
        </row>
        <row r="703">
          <cell r="C703" t="str">
            <v>FRANCIA</v>
          </cell>
          <cell r="D703">
            <v>940.26</v>
          </cell>
          <cell r="E703">
            <v>4705</v>
          </cell>
        </row>
        <row r="704">
          <cell r="C704" t="str">
            <v>ITALIA</v>
          </cell>
          <cell r="D704">
            <v>47.93</v>
          </cell>
          <cell r="E704">
            <v>290</v>
          </cell>
        </row>
        <row r="705">
          <cell r="C705" t="str">
            <v>JAPON</v>
          </cell>
          <cell r="D705">
            <v>2195.3200000000002</v>
          </cell>
          <cell r="E705">
            <v>7382.33</v>
          </cell>
        </row>
        <row r="706">
          <cell r="C706" t="str">
            <v>PUERTO RICO</v>
          </cell>
          <cell r="D706">
            <v>10.4</v>
          </cell>
          <cell r="E706">
            <v>130</v>
          </cell>
        </row>
        <row r="707">
          <cell r="C707" t="str">
            <v>ESTADOS UNIDOS</v>
          </cell>
          <cell r="D707">
            <v>8143.02</v>
          </cell>
          <cell r="E707">
            <v>35223.01</v>
          </cell>
        </row>
        <row r="708">
          <cell r="A708">
            <v>9403500000</v>
          </cell>
          <cell r="B708" t="str">
            <v>Muebles de madera del tipo de los utilizados en dormitorios</v>
          </cell>
          <cell r="C708" t="str">
            <v>ANTILLAS HOLANDESAS</v>
          </cell>
          <cell r="D708">
            <v>19049.47</v>
          </cell>
          <cell r="E708">
            <v>65439</v>
          </cell>
        </row>
        <row r="709">
          <cell r="C709" t="str">
            <v>ARGENTINA</v>
          </cell>
          <cell r="D709">
            <v>69.569999999999993</v>
          </cell>
          <cell r="E709">
            <v>80</v>
          </cell>
        </row>
        <row r="710">
          <cell r="C710" t="str">
            <v>BRASIL</v>
          </cell>
          <cell r="D710">
            <v>15</v>
          </cell>
          <cell r="E710">
            <v>1</v>
          </cell>
        </row>
        <row r="711">
          <cell r="C711" t="str">
            <v>CANADA</v>
          </cell>
          <cell r="D711">
            <v>66.08</v>
          </cell>
          <cell r="E711">
            <v>167.8</v>
          </cell>
        </row>
        <row r="712">
          <cell r="C712" t="str">
            <v>CHILE</v>
          </cell>
          <cell r="D712">
            <v>13153.43</v>
          </cell>
          <cell r="E712">
            <v>5143.59</v>
          </cell>
        </row>
        <row r="713">
          <cell r="C713" t="str">
            <v>COLOMBIA</v>
          </cell>
          <cell r="D713">
            <v>16.239999999999998</v>
          </cell>
          <cell r="E713">
            <v>83.4</v>
          </cell>
        </row>
        <row r="714">
          <cell r="C714" t="str">
            <v>COSTA RICA</v>
          </cell>
          <cell r="D714">
            <v>94.77</v>
          </cell>
          <cell r="E714">
            <v>329</v>
          </cell>
        </row>
        <row r="715">
          <cell r="C715" t="str">
            <v>ALEMANIA</v>
          </cell>
          <cell r="D715">
            <v>641.58000000000004</v>
          </cell>
          <cell r="E715">
            <v>5981</v>
          </cell>
        </row>
        <row r="716">
          <cell r="C716" t="str">
            <v>REPUBLICA DOMINICANA</v>
          </cell>
          <cell r="D716">
            <v>957.67</v>
          </cell>
          <cell r="E716">
            <v>2425</v>
          </cell>
        </row>
        <row r="717">
          <cell r="C717" t="str">
            <v>ECUADOR</v>
          </cell>
          <cell r="D717">
            <v>4200</v>
          </cell>
          <cell r="E717">
            <v>15705.3</v>
          </cell>
        </row>
        <row r="718">
          <cell r="C718" t="str">
            <v>ESPAYA</v>
          </cell>
          <cell r="D718">
            <v>9577.35</v>
          </cell>
          <cell r="E718">
            <v>13831</v>
          </cell>
        </row>
        <row r="719">
          <cell r="C719" t="str">
            <v>FRANCIA</v>
          </cell>
          <cell r="D719">
            <v>14244.47</v>
          </cell>
          <cell r="E719">
            <v>62270.76</v>
          </cell>
        </row>
        <row r="720">
          <cell r="C720" t="str">
            <v>REINO UNIDO</v>
          </cell>
          <cell r="D720">
            <v>2827.02</v>
          </cell>
          <cell r="E720">
            <v>13999.4</v>
          </cell>
        </row>
        <row r="721">
          <cell r="C721" t="str">
            <v>ITALIA</v>
          </cell>
          <cell r="D721">
            <v>20932.919999999998</v>
          </cell>
          <cell r="E721">
            <v>177063.4</v>
          </cell>
        </row>
        <row r="722">
          <cell r="C722" t="str">
            <v>JAPON</v>
          </cell>
          <cell r="D722">
            <v>5775.16</v>
          </cell>
          <cell r="E722">
            <v>20595.12</v>
          </cell>
        </row>
        <row r="723">
          <cell r="C723" t="str">
            <v>MALTA</v>
          </cell>
          <cell r="D723">
            <v>226.31</v>
          </cell>
          <cell r="E723">
            <v>1620</v>
          </cell>
        </row>
        <row r="724">
          <cell r="C724" t="str">
            <v>MEXICO</v>
          </cell>
          <cell r="D724">
            <v>83.67</v>
          </cell>
          <cell r="E724">
            <v>607</v>
          </cell>
        </row>
        <row r="725">
          <cell r="C725" t="str">
            <v>NICARAGUA</v>
          </cell>
          <cell r="D725">
            <v>758.3</v>
          </cell>
          <cell r="E725">
            <v>3146</v>
          </cell>
        </row>
        <row r="726">
          <cell r="C726" t="str">
            <v>PANAMA</v>
          </cell>
          <cell r="D726">
            <v>339.22</v>
          </cell>
          <cell r="E726">
            <v>1520</v>
          </cell>
        </row>
        <row r="727">
          <cell r="C727" t="str">
            <v>PUERTO RICO</v>
          </cell>
          <cell r="D727">
            <v>2033.45</v>
          </cell>
          <cell r="E727">
            <v>10168.27</v>
          </cell>
        </row>
        <row r="728">
          <cell r="C728" t="str">
            <v>ARABIA SAUDITA</v>
          </cell>
          <cell r="D728">
            <v>417.85</v>
          </cell>
          <cell r="E728">
            <v>2928</v>
          </cell>
        </row>
        <row r="729">
          <cell r="C729" t="str">
            <v>ESTADOS UNIDOS</v>
          </cell>
          <cell r="D729">
            <v>301146.51</v>
          </cell>
          <cell r="E729">
            <v>1626356.47</v>
          </cell>
        </row>
        <row r="730">
          <cell r="C730" t="str">
            <v>VENEZUELA</v>
          </cell>
          <cell r="D730">
            <v>200.65</v>
          </cell>
          <cell r="E730">
            <v>1344</v>
          </cell>
        </row>
        <row r="731">
          <cell r="A731" t="str">
            <v xml:space="preserve">ELABORACIÓN  </v>
          </cell>
          <cell r="B731" t="str">
            <v>:  Instituto Nacional de Recursos Naturales - INRENA-DGFFS</v>
          </cell>
          <cell r="E731" t="str">
            <v>Continúa…</v>
          </cell>
        </row>
        <row r="732">
          <cell r="A732">
            <v>9403600000</v>
          </cell>
          <cell r="B732" t="str">
            <v>Los demás muebles de madera</v>
          </cell>
          <cell r="C732" t="str">
            <v>ANTILLAS HOLANDESAS</v>
          </cell>
          <cell r="D732">
            <v>9149.52</v>
          </cell>
          <cell r="E732">
            <v>33880</v>
          </cell>
        </row>
        <row r="733">
          <cell r="C733" t="str">
            <v>ARGENTINA</v>
          </cell>
          <cell r="D733">
            <v>44.12</v>
          </cell>
          <cell r="E733">
            <v>208</v>
          </cell>
        </row>
        <row r="734">
          <cell r="C734" t="str">
            <v>AUSTRIA</v>
          </cell>
          <cell r="D734">
            <v>25.96</v>
          </cell>
          <cell r="E734">
            <v>195</v>
          </cell>
        </row>
        <row r="735">
          <cell r="C735" t="str">
            <v>AUSTRALIA</v>
          </cell>
          <cell r="D735">
            <v>2101.9299999999998</v>
          </cell>
          <cell r="E735">
            <v>11557.36</v>
          </cell>
        </row>
        <row r="736">
          <cell r="C736" t="str">
            <v>ARUBA</v>
          </cell>
          <cell r="D736">
            <v>362.33</v>
          </cell>
          <cell r="E736">
            <v>685</v>
          </cell>
        </row>
        <row r="737">
          <cell r="C737" t="str">
            <v>BARBADOS</v>
          </cell>
          <cell r="D737">
            <v>4.6100000000000003</v>
          </cell>
          <cell r="E737">
            <v>20</v>
          </cell>
        </row>
        <row r="738">
          <cell r="C738" t="str">
            <v>BOLIVIA</v>
          </cell>
          <cell r="D738">
            <v>1267</v>
          </cell>
          <cell r="E738">
            <v>8640</v>
          </cell>
        </row>
        <row r="739">
          <cell r="C739" t="str">
            <v>BRASIL</v>
          </cell>
          <cell r="D739">
            <v>60</v>
          </cell>
          <cell r="E739">
            <v>4</v>
          </cell>
        </row>
        <row r="740">
          <cell r="C740" t="str">
            <v>CANADA</v>
          </cell>
          <cell r="D740">
            <v>591.61</v>
          </cell>
          <cell r="E740">
            <v>4573.75</v>
          </cell>
        </row>
        <row r="741">
          <cell r="C741" t="str">
            <v>CHILE</v>
          </cell>
          <cell r="D741">
            <v>3613.89</v>
          </cell>
          <cell r="E741">
            <v>5393.82</v>
          </cell>
        </row>
        <row r="742">
          <cell r="C742" t="str">
            <v>COLOMBIA</v>
          </cell>
          <cell r="D742">
            <v>236.77</v>
          </cell>
          <cell r="E742">
            <v>1772</v>
          </cell>
        </row>
        <row r="743">
          <cell r="C743" t="str">
            <v>COSTA RICA</v>
          </cell>
          <cell r="D743">
            <v>553.35</v>
          </cell>
          <cell r="E743">
            <v>1921</v>
          </cell>
        </row>
        <row r="744">
          <cell r="C744" t="str">
            <v>SUIZA</v>
          </cell>
          <cell r="D744">
            <v>3.33</v>
          </cell>
          <cell r="E744">
            <v>23.72</v>
          </cell>
        </row>
        <row r="745">
          <cell r="C745" t="str">
            <v>ALEMANIA</v>
          </cell>
          <cell r="D745">
            <v>1875.68</v>
          </cell>
          <cell r="E745">
            <v>22980.080000000002</v>
          </cell>
        </row>
        <row r="746">
          <cell r="C746" t="str">
            <v>REPUBLICA DOMINICANA</v>
          </cell>
          <cell r="D746">
            <v>3018.56</v>
          </cell>
          <cell r="E746">
            <v>7804</v>
          </cell>
        </row>
        <row r="747">
          <cell r="C747" t="str">
            <v>ECUADOR</v>
          </cell>
          <cell r="D747">
            <v>798.72</v>
          </cell>
          <cell r="E747">
            <v>7261.15</v>
          </cell>
        </row>
        <row r="748">
          <cell r="C748" t="str">
            <v>ESPAYA</v>
          </cell>
          <cell r="D748">
            <v>15624.55</v>
          </cell>
          <cell r="E748">
            <v>37448.28</v>
          </cell>
        </row>
        <row r="749">
          <cell r="C749" t="str">
            <v>FRANCIA</v>
          </cell>
          <cell r="D749">
            <v>16526.03</v>
          </cell>
          <cell r="E749">
            <v>87878.92</v>
          </cell>
        </row>
        <row r="750">
          <cell r="C750" t="str">
            <v>REINO UNIDO</v>
          </cell>
          <cell r="D750">
            <v>8562.5400000000009</v>
          </cell>
          <cell r="E750">
            <v>33674.400000000001</v>
          </cell>
        </row>
        <row r="751">
          <cell r="C751" t="str">
            <v>GUAYANA FRANCESA</v>
          </cell>
          <cell r="D751">
            <v>2.93</v>
          </cell>
          <cell r="E751">
            <v>72.8</v>
          </cell>
        </row>
        <row r="752">
          <cell r="C752" t="str">
            <v>GRECIA</v>
          </cell>
          <cell r="D752">
            <v>206.42</v>
          </cell>
          <cell r="E752">
            <v>1526</v>
          </cell>
        </row>
        <row r="753">
          <cell r="C753" t="str">
            <v>GUATEMALA</v>
          </cell>
          <cell r="D753">
            <v>136.99</v>
          </cell>
          <cell r="E753">
            <v>461</v>
          </cell>
        </row>
        <row r="754">
          <cell r="C754" t="str">
            <v>HAITI</v>
          </cell>
          <cell r="D754">
            <v>222.52</v>
          </cell>
          <cell r="E754">
            <v>4480</v>
          </cell>
        </row>
        <row r="755">
          <cell r="C755" t="str">
            <v>ISRAEL</v>
          </cell>
          <cell r="D755">
            <v>34.090000000000003</v>
          </cell>
          <cell r="E755">
            <v>55</v>
          </cell>
        </row>
        <row r="756">
          <cell r="C756" t="str">
            <v>ITALIA</v>
          </cell>
          <cell r="D756">
            <v>37477.769999999997</v>
          </cell>
          <cell r="E756">
            <v>293222.26</v>
          </cell>
        </row>
        <row r="757">
          <cell r="C757" t="str">
            <v>JAPON</v>
          </cell>
          <cell r="D757">
            <v>5110.6899999999996</v>
          </cell>
          <cell r="E757">
            <v>28129.45</v>
          </cell>
        </row>
        <row r="758">
          <cell r="C758" t="str">
            <v>MALTA</v>
          </cell>
          <cell r="D758">
            <v>94.99</v>
          </cell>
          <cell r="E758">
            <v>680</v>
          </cell>
        </row>
        <row r="759">
          <cell r="C759" t="str">
            <v>MEXICO</v>
          </cell>
          <cell r="D759">
            <v>1144.45</v>
          </cell>
          <cell r="E759">
            <v>14516.58</v>
          </cell>
        </row>
        <row r="760">
          <cell r="C760" t="str">
            <v>NICARAGUA</v>
          </cell>
          <cell r="D760">
            <v>988</v>
          </cell>
          <cell r="E760">
            <v>4099</v>
          </cell>
        </row>
        <row r="761">
          <cell r="C761" t="str">
            <v>PAISES BAJOS</v>
          </cell>
          <cell r="D761">
            <v>40</v>
          </cell>
          <cell r="E761">
            <v>110</v>
          </cell>
        </row>
        <row r="762">
          <cell r="C762" t="str">
            <v>PANAMA</v>
          </cell>
          <cell r="D762">
            <v>742.69</v>
          </cell>
          <cell r="E762">
            <v>3752.5</v>
          </cell>
        </row>
        <row r="763">
          <cell r="C763" t="str">
            <v>PUERTO RICO</v>
          </cell>
          <cell r="D763">
            <v>8421.7000000000007</v>
          </cell>
          <cell r="E763">
            <v>30947.98</v>
          </cell>
        </row>
        <row r="764">
          <cell r="C764" t="str">
            <v>ARABIA SAUDITA</v>
          </cell>
          <cell r="D764">
            <v>378.61</v>
          </cell>
          <cell r="E764">
            <v>2225.6999999999998</v>
          </cell>
        </row>
        <row r="765">
          <cell r="C765" t="str">
            <v>ESTADOS UNIDOS</v>
          </cell>
          <cell r="D765">
            <v>655893.35</v>
          </cell>
          <cell r="E765">
            <v>4433575.0599999996</v>
          </cell>
        </row>
        <row r="766">
          <cell r="C766" t="str">
            <v>VENEZUELA</v>
          </cell>
          <cell r="D766">
            <v>1378.56</v>
          </cell>
          <cell r="E766">
            <v>7808.01</v>
          </cell>
        </row>
        <row r="767">
          <cell r="C767" t="str">
            <v>SUDAFRICA, REPUBLICA DE</v>
          </cell>
          <cell r="D767">
            <v>1.68</v>
          </cell>
          <cell r="E767">
            <v>10</v>
          </cell>
        </row>
        <row r="768">
          <cell r="A768" t="str">
            <v xml:space="preserve">ELABORACIÓN  </v>
          </cell>
          <cell r="B768" t="str">
            <v>:  Instituto Nacional de Recursos Naturales - INRENA-DGFFS</v>
          </cell>
          <cell r="E768" t="str">
            <v>Continúa…</v>
          </cell>
        </row>
        <row r="769">
          <cell r="A769">
            <v>9403901000</v>
          </cell>
          <cell r="B769" t="str">
            <v>Partes para muebles de madera</v>
          </cell>
          <cell r="C769" t="str">
            <v>ANTILLAS HOLANDESAS</v>
          </cell>
          <cell r="D769">
            <v>6007.88</v>
          </cell>
          <cell r="E769">
            <v>23203</v>
          </cell>
        </row>
        <row r="770">
          <cell r="C770" t="str">
            <v>AUSTRALIA</v>
          </cell>
          <cell r="D770">
            <v>31.84</v>
          </cell>
          <cell r="E770">
            <v>108.4</v>
          </cell>
        </row>
        <row r="771">
          <cell r="C771" t="str">
            <v>CHILE</v>
          </cell>
          <cell r="D771">
            <v>4064.12</v>
          </cell>
          <cell r="E771">
            <v>732.64</v>
          </cell>
        </row>
        <row r="772">
          <cell r="C772" t="str">
            <v>COLOMBIA</v>
          </cell>
          <cell r="D772">
            <v>0.66</v>
          </cell>
          <cell r="E772">
            <v>5</v>
          </cell>
        </row>
        <row r="773">
          <cell r="C773" t="str">
            <v>ALEMANIA</v>
          </cell>
          <cell r="D773">
            <v>16.25</v>
          </cell>
          <cell r="E773">
            <v>139.86000000000001</v>
          </cell>
        </row>
        <row r="774">
          <cell r="C774" t="str">
            <v>ECUADOR</v>
          </cell>
          <cell r="D774">
            <v>1278.1099999999999</v>
          </cell>
          <cell r="E774">
            <v>6482.45</v>
          </cell>
        </row>
        <row r="775">
          <cell r="C775" t="str">
            <v>ESPAYA</v>
          </cell>
          <cell r="D775">
            <v>8273.7900000000009</v>
          </cell>
          <cell r="E775">
            <v>11020</v>
          </cell>
        </row>
        <row r="776">
          <cell r="C776" t="str">
            <v>FRANCIA</v>
          </cell>
          <cell r="D776">
            <v>221.34</v>
          </cell>
          <cell r="E776">
            <v>1143</v>
          </cell>
        </row>
        <row r="777">
          <cell r="C777" t="str">
            <v>REINO UNIDO</v>
          </cell>
          <cell r="D777">
            <v>32.99</v>
          </cell>
          <cell r="E777">
            <v>315</v>
          </cell>
        </row>
        <row r="778">
          <cell r="C778" t="str">
            <v>ITALIA</v>
          </cell>
          <cell r="D778">
            <v>1134.26</v>
          </cell>
          <cell r="E778">
            <v>9448</v>
          </cell>
        </row>
        <row r="779">
          <cell r="C779" t="str">
            <v>JAPON</v>
          </cell>
          <cell r="D779">
            <v>4907.26</v>
          </cell>
          <cell r="E779">
            <v>18550.169999999998</v>
          </cell>
        </row>
        <row r="780">
          <cell r="C780" t="str">
            <v>MEXICO</v>
          </cell>
          <cell r="D780">
            <v>0.61</v>
          </cell>
          <cell r="E780">
            <v>3</v>
          </cell>
        </row>
        <row r="781">
          <cell r="C781" t="str">
            <v>PUERTO RICO</v>
          </cell>
          <cell r="D781">
            <v>44.46</v>
          </cell>
          <cell r="E781">
            <v>224.9</v>
          </cell>
        </row>
        <row r="782">
          <cell r="C782" t="str">
            <v>ARABIA SAUDITA</v>
          </cell>
          <cell r="D782">
            <v>5.24</v>
          </cell>
          <cell r="E782">
            <v>20.100000000000001</v>
          </cell>
        </row>
        <row r="783">
          <cell r="C783" t="str">
            <v>ESTADOS UNIDOS</v>
          </cell>
          <cell r="D783">
            <v>15409.93</v>
          </cell>
          <cell r="E783">
            <v>111166.11</v>
          </cell>
        </row>
        <row r="784">
          <cell r="C784" t="str">
            <v>VENEZUELA</v>
          </cell>
          <cell r="D784">
            <v>108.82</v>
          </cell>
          <cell r="E784">
            <v>810</v>
          </cell>
        </row>
        <row r="785">
          <cell r="A785">
            <v>9403909000</v>
          </cell>
          <cell r="B785" t="str">
            <v>Partes para los demás muebles</v>
          </cell>
          <cell r="C785" t="str">
            <v>BOLIVIA</v>
          </cell>
          <cell r="D785">
            <v>291.20999999999998</v>
          </cell>
          <cell r="E785">
            <v>3335.91</v>
          </cell>
        </row>
        <row r="786">
          <cell r="C786" t="str">
            <v>ECUADOR</v>
          </cell>
          <cell r="D786">
            <v>3677.34</v>
          </cell>
          <cell r="E786">
            <v>17507.43</v>
          </cell>
        </row>
        <row r="787">
          <cell r="C787" t="str">
            <v>ESTADOS UNIDOS</v>
          </cell>
          <cell r="D787">
            <v>14.28</v>
          </cell>
          <cell r="E787">
            <v>90</v>
          </cell>
        </row>
        <row r="788">
          <cell r="A788">
            <v>9405990000</v>
          </cell>
          <cell r="B788" t="str">
            <v>Las demás partes</v>
          </cell>
          <cell r="C788" t="str">
            <v>AUSTRALIA</v>
          </cell>
          <cell r="D788">
            <v>1.32</v>
          </cell>
          <cell r="E788">
            <v>31</v>
          </cell>
        </row>
        <row r="789">
          <cell r="C789" t="str">
            <v>BOLIVIA</v>
          </cell>
          <cell r="D789">
            <v>71</v>
          </cell>
          <cell r="E789">
            <v>6</v>
          </cell>
        </row>
        <row r="790">
          <cell r="C790" t="str">
            <v>CHILE</v>
          </cell>
          <cell r="D790">
            <v>21.49</v>
          </cell>
          <cell r="E790">
            <v>268.86</v>
          </cell>
        </row>
        <row r="791">
          <cell r="C791" t="str">
            <v>ECUADOR</v>
          </cell>
          <cell r="D791">
            <v>150</v>
          </cell>
          <cell r="E791">
            <v>2030</v>
          </cell>
        </row>
        <row r="792">
          <cell r="C792" t="str">
            <v>ESPAYA</v>
          </cell>
          <cell r="D792">
            <v>42.32</v>
          </cell>
          <cell r="E792">
            <v>105</v>
          </cell>
        </row>
        <row r="793">
          <cell r="C793" t="str">
            <v>FRANCIA</v>
          </cell>
          <cell r="D793">
            <v>3.46</v>
          </cell>
          <cell r="E793">
            <v>15</v>
          </cell>
        </row>
        <row r="794">
          <cell r="C794" t="str">
            <v>ITALIA</v>
          </cell>
          <cell r="D794">
            <v>15.04</v>
          </cell>
          <cell r="E794">
            <v>171.5</v>
          </cell>
        </row>
        <row r="795">
          <cell r="C795" t="str">
            <v>JAPON</v>
          </cell>
          <cell r="D795">
            <v>9.81</v>
          </cell>
          <cell r="E795">
            <v>33.200000000000003</v>
          </cell>
        </row>
        <row r="796">
          <cell r="C796" t="str">
            <v>PANAMA</v>
          </cell>
          <cell r="D796">
            <v>40</v>
          </cell>
          <cell r="E796">
            <v>100</v>
          </cell>
        </row>
        <row r="797">
          <cell r="C797" t="str">
            <v>EL SALVADOR</v>
          </cell>
          <cell r="D797">
            <v>1250</v>
          </cell>
          <cell r="E797">
            <v>12597</v>
          </cell>
        </row>
        <row r="798">
          <cell r="C798" t="str">
            <v>ESTADOS UNIDOS</v>
          </cell>
          <cell r="D798">
            <v>7239.27</v>
          </cell>
          <cell r="E798">
            <v>74818.27</v>
          </cell>
        </row>
        <row r="799">
          <cell r="A799">
            <v>9406000000</v>
          </cell>
          <cell r="B799" t="str">
            <v>Construcciones prefabricadas.</v>
          </cell>
          <cell r="C799" t="str">
            <v>ECUADOR</v>
          </cell>
          <cell r="D799">
            <v>2844.8</v>
          </cell>
          <cell r="E799">
            <v>14428.45</v>
          </cell>
        </row>
        <row r="800">
          <cell r="C800" t="str">
            <v>PERU</v>
          </cell>
          <cell r="D800">
            <v>10378.799999999999</v>
          </cell>
          <cell r="E800">
            <v>5052.07</v>
          </cell>
        </row>
        <row r="801">
          <cell r="C801" t="str">
            <v>ESTADOS UNIDOS</v>
          </cell>
          <cell r="D801">
            <v>7542.5</v>
          </cell>
          <cell r="E801">
            <v>37041.14</v>
          </cell>
        </row>
        <row r="802">
          <cell r="B802" t="str">
            <v/>
          </cell>
          <cell r="D802">
            <v>1484614.2800000005</v>
          </cell>
          <cell r="E802">
            <v>8877443.4099999964</v>
          </cell>
        </row>
        <row r="803">
          <cell r="B803" t="str">
            <v/>
          </cell>
        </row>
        <row r="804">
          <cell r="A804">
            <v>9614200000</v>
          </cell>
          <cell r="B804" t="str">
            <v>Pipas y cazoletas</v>
          </cell>
          <cell r="C804" t="str">
            <v>EMIRATOS ARABES UNIDOS</v>
          </cell>
          <cell r="D804">
            <v>3.2</v>
          </cell>
          <cell r="E804">
            <v>42</v>
          </cell>
        </row>
        <row r="805">
          <cell r="C805" t="str">
            <v>ARGENTINA</v>
          </cell>
          <cell r="D805">
            <v>15.73</v>
          </cell>
          <cell r="E805">
            <v>56.98</v>
          </cell>
        </row>
        <row r="806">
          <cell r="A806" t="str">
            <v xml:space="preserve">ELABORACIÓN  </v>
          </cell>
          <cell r="B806" t="str">
            <v>:  Instituto Nacional de Recursos Naturales - INRENA-DGFFS</v>
          </cell>
          <cell r="E806" t="str">
            <v>Continúa…</v>
          </cell>
        </row>
        <row r="807">
          <cell r="C807" t="str">
            <v>AUSTRIA</v>
          </cell>
          <cell r="D807">
            <v>5.42</v>
          </cell>
          <cell r="E807">
            <v>34</v>
          </cell>
        </row>
        <row r="808">
          <cell r="C808" t="str">
            <v>ARUBA</v>
          </cell>
          <cell r="D808">
            <v>234.02</v>
          </cell>
          <cell r="E808">
            <v>348</v>
          </cell>
        </row>
        <row r="809">
          <cell r="C809" t="str">
            <v>BARBADOS</v>
          </cell>
          <cell r="D809">
            <v>8.19</v>
          </cell>
          <cell r="E809">
            <v>42</v>
          </cell>
        </row>
        <row r="810">
          <cell r="C810" t="str">
            <v>CANADA</v>
          </cell>
          <cell r="D810">
            <v>2.87</v>
          </cell>
          <cell r="E810">
            <v>25</v>
          </cell>
        </row>
        <row r="811">
          <cell r="C811" t="str">
            <v>ALEMANIA</v>
          </cell>
          <cell r="D811">
            <v>7.91</v>
          </cell>
          <cell r="E811">
            <v>28.68</v>
          </cell>
        </row>
        <row r="812">
          <cell r="C812" t="str">
            <v>REPUBLICA DOMINICANA</v>
          </cell>
          <cell r="D812">
            <v>646.36</v>
          </cell>
          <cell r="E812">
            <v>2316.04</v>
          </cell>
        </row>
        <row r="813">
          <cell r="C813" t="str">
            <v>ESPAYA</v>
          </cell>
          <cell r="D813">
            <v>4852.5200000000004</v>
          </cell>
          <cell r="E813">
            <v>65242.09</v>
          </cell>
        </row>
        <row r="814">
          <cell r="C814" t="str">
            <v>FRANCIA</v>
          </cell>
          <cell r="D814">
            <v>1419.64</v>
          </cell>
          <cell r="E814">
            <v>14181.9</v>
          </cell>
        </row>
        <row r="815">
          <cell r="C815" t="str">
            <v>REINO UNIDO</v>
          </cell>
          <cell r="D815">
            <v>2.48</v>
          </cell>
          <cell r="E815">
            <v>7.05</v>
          </cell>
        </row>
        <row r="816">
          <cell r="C816" t="str">
            <v>GUAYANA FRANCESA</v>
          </cell>
          <cell r="D816">
            <v>21.69</v>
          </cell>
          <cell r="E816">
            <v>318.3</v>
          </cell>
        </row>
        <row r="817">
          <cell r="C817" t="str">
            <v>HUNGRIA</v>
          </cell>
          <cell r="D817">
            <v>19.78</v>
          </cell>
          <cell r="E817">
            <v>114</v>
          </cell>
        </row>
        <row r="818">
          <cell r="C818" t="str">
            <v>ISRAEL</v>
          </cell>
          <cell r="D818">
            <v>377.82</v>
          </cell>
          <cell r="E818">
            <v>1668.85</v>
          </cell>
        </row>
        <row r="819">
          <cell r="C819" t="str">
            <v>ITALIA</v>
          </cell>
          <cell r="D819">
            <v>445.3</v>
          </cell>
          <cell r="E819">
            <v>2344.4699999999998</v>
          </cell>
        </row>
        <row r="820">
          <cell r="C820" t="str">
            <v>COREA</v>
          </cell>
          <cell r="D820">
            <v>3.13</v>
          </cell>
          <cell r="E820">
            <v>3</v>
          </cell>
        </row>
        <row r="821">
          <cell r="C821" t="str">
            <v>PAISES BAJOS</v>
          </cell>
          <cell r="D821">
            <v>162.68</v>
          </cell>
          <cell r="E821">
            <v>620.5</v>
          </cell>
        </row>
        <row r="822">
          <cell r="C822" t="str">
            <v>NORUEGA</v>
          </cell>
          <cell r="D822">
            <v>13.48</v>
          </cell>
          <cell r="E822">
            <v>75</v>
          </cell>
        </row>
        <row r="823">
          <cell r="C823" t="str">
            <v>PANAMA</v>
          </cell>
          <cell r="D823">
            <v>13.1</v>
          </cell>
          <cell r="E823">
            <v>11</v>
          </cell>
        </row>
        <row r="824">
          <cell r="C824" t="str">
            <v>FILIPINAS</v>
          </cell>
          <cell r="D824">
            <v>5.43</v>
          </cell>
          <cell r="E824">
            <v>20</v>
          </cell>
        </row>
        <row r="825">
          <cell r="C825" t="str">
            <v>PORTUGAL</v>
          </cell>
          <cell r="D825">
            <v>5.66</v>
          </cell>
          <cell r="E825">
            <v>20</v>
          </cell>
        </row>
        <row r="826">
          <cell r="C826" t="str">
            <v>RUMANIA</v>
          </cell>
          <cell r="D826">
            <v>3.34</v>
          </cell>
          <cell r="E826">
            <v>12.88</v>
          </cell>
        </row>
        <row r="827">
          <cell r="C827" t="str">
            <v>ESTADOS UNIDOS</v>
          </cell>
          <cell r="D827">
            <v>1213.26</v>
          </cell>
          <cell r="E827">
            <v>8079</v>
          </cell>
        </row>
        <row r="828">
          <cell r="C828" t="str">
            <v>VENEZUELA</v>
          </cell>
          <cell r="D828">
            <v>87.01</v>
          </cell>
          <cell r="E828">
            <v>624.80999999999995</v>
          </cell>
        </row>
        <row r="829">
          <cell r="C829" t="str">
            <v>SUDAFRICA</v>
          </cell>
          <cell r="D829">
            <v>2.63</v>
          </cell>
          <cell r="E829">
            <v>20.3</v>
          </cell>
        </row>
      </sheetData>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NO MAD."/>
      <sheetName val="RES.NOMAD"/>
      <sheetName val="EXPORT. MAD."/>
      <sheetName val="RESUMEN MAD"/>
    </sheetNames>
    <sheetDataSet>
      <sheetData sheetId="0"/>
      <sheetData sheetId="1"/>
      <sheetData sheetId="2">
        <row r="5">
          <cell r="A5">
            <v>4402000000</v>
          </cell>
          <cell r="B5" t="str">
            <v>carbón vegetal (comprendido el d'cascaras o huesos (carozos)</v>
          </cell>
          <cell r="C5" t="str">
            <v>ESTADOS UNIDOS</v>
          </cell>
          <cell r="D5">
            <v>10.24</v>
          </cell>
          <cell r="E5">
            <v>15</v>
          </cell>
        </row>
        <row r="7">
          <cell r="A7">
            <v>4407109000</v>
          </cell>
          <cell r="B7" t="str">
            <v>Demás madera aserrada o desbastada longitudinalmente de coníferas</v>
          </cell>
          <cell r="C7" t="str">
            <v>CANADA</v>
          </cell>
          <cell r="D7">
            <v>26460</v>
          </cell>
          <cell r="E7">
            <v>25499.9</v>
          </cell>
        </row>
        <row r="8">
          <cell r="B8" t="str">
            <v>de espesor &gt;6MM.</v>
          </cell>
          <cell r="C8" t="str">
            <v>CHINA</v>
          </cell>
          <cell r="D8">
            <v>165470</v>
          </cell>
          <cell r="E8">
            <v>60661.8</v>
          </cell>
        </row>
        <row r="9">
          <cell r="C9" t="str">
            <v>HONG KONG</v>
          </cell>
          <cell r="D9">
            <v>1155145</v>
          </cell>
          <cell r="E9">
            <v>344807.53</v>
          </cell>
        </row>
        <row r="10">
          <cell r="C10" t="str">
            <v>ITALIA</v>
          </cell>
          <cell r="D10">
            <v>11560</v>
          </cell>
          <cell r="E10">
            <v>4175.16</v>
          </cell>
        </row>
        <row r="11">
          <cell r="C11" t="str">
            <v>TAIWAN (FORMOSA)</v>
          </cell>
          <cell r="D11">
            <v>45310</v>
          </cell>
          <cell r="E11">
            <v>10025.94</v>
          </cell>
        </row>
        <row r="12">
          <cell r="C12" t="str">
            <v>ESTADOS UNIDOS</v>
          </cell>
          <cell r="D12">
            <v>65050</v>
          </cell>
          <cell r="E12">
            <v>26531.4</v>
          </cell>
        </row>
        <row r="13">
          <cell r="A13">
            <v>4407240000</v>
          </cell>
          <cell r="B13" t="str">
            <v>Madera aserrada de virola, mahogany (swietenia spp.), imbuia y balsa</v>
          </cell>
          <cell r="C13" t="str">
            <v>AUSTRALIA</v>
          </cell>
          <cell r="D13">
            <v>35180</v>
          </cell>
          <cell r="E13">
            <v>59651.8</v>
          </cell>
        </row>
        <row r="14">
          <cell r="C14" t="str">
            <v>BARBADOS</v>
          </cell>
          <cell r="D14">
            <v>16076.85</v>
          </cell>
          <cell r="E14">
            <v>32198</v>
          </cell>
        </row>
        <row r="15">
          <cell r="C15" t="str">
            <v>BOLIVIA</v>
          </cell>
          <cell r="D15">
            <v>56000</v>
          </cell>
          <cell r="E15">
            <v>50500</v>
          </cell>
        </row>
        <row r="16">
          <cell r="C16" t="str">
            <v>CHILE</v>
          </cell>
          <cell r="D16">
            <v>13250</v>
          </cell>
          <cell r="E16">
            <v>7049</v>
          </cell>
        </row>
        <row r="17">
          <cell r="C17" t="str">
            <v>CHINA</v>
          </cell>
          <cell r="D17">
            <v>9500</v>
          </cell>
          <cell r="E17">
            <v>2758.5</v>
          </cell>
        </row>
        <row r="18">
          <cell r="C18" t="str">
            <v>COLOMBIA</v>
          </cell>
          <cell r="D18">
            <v>42930</v>
          </cell>
          <cell r="E18">
            <v>22360</v>
          </cell>
        </row>
        <row r="19">
          <cell r="C19" t="str">
            <v>ALEMANIA</v>
          </cell>
          <cell r="D19">
            <v>19908.46</v>
          </cell>
          <cell r="E19">
            <v>28217.06</v>
          </cell>
        </row>
        <row r="20">
          <cell r="C20" t="str">
            <v>DINAMARCA</v>
          </cell>
          <cell r="D20">
            <v>22110</v>
          </cell>
          <cell r="E20">
            <v>21718.54</v>
          </cell>
        </row>
        <row r="21">
          <cell r="C21" t="str">
            <v>REPUBLICA DOMINICANA</v>
          </cell>
          <cell r="D21">
            <v>2573142.31</v>
          </cell>
          <cell r="E21">
            <v>1936641.81</v>
          </cell>
        </row>
        <row r="22">
          <cell r="C22" t="str">
            <v>ESPAYA</v>
          </cell>
          <cell r="D22">
            <v>100206.66</v>
          </cell>
          <cell r="E22">
            <v>77452.38</v>
          </cell>
        </row>
        <row r="23">
          <cell r="C23" t="str">
            <v>REINO UNIDO</v>
          </cell>
          <cell r="D23">
            <v>126595</v>
          </cell>
          <cell r="E23">
            <v>234813.27</v>
          </cell>
        </row>
        <row r="24">
          <cell r="C24" t="str">
            <v>IRLANDA (EIRE)</v>
          </cell>
          <cell r="D24">
            <v>13440</v>
          </cell>
          <cell r="E24">
            <v>19599.07</v>
          </cell>
        </row>
        <row r="25">
          <cell r="C25" t="str">
            <v>JAPON</v>
          </cell>
          <cell r="D25">
            <v>15940.8</v>
          </cell>
          <cell r="E25">
            <v>18914.849999999999</v>
          </cell>
        </row>
        <row r="26">
          <cell r="C26" t="str">
            <v>MEXICO</v>
          </cell>
          <cell r="D26">
            <v>12656616.23</v>
          </cell>
          <cell r="E26">
            <v>6731643.71</v>
          </cell>
        </row>
        <row r="27">
          <cell r="C27" t="str">
            <v>PUERTO RICO</v>
          </cell>
          <cell r="D27">
            <v>272133.5</v>
          </cell>
          <cell r="E27">
            <v>472068.04</v>
          </cell>
        </row>
        <row r="28">
          <cell r="C28" t="str">
            <v>SUECIA</v>
          </cell>
          <cell r="D28">
            <v>112773.49</v>
          </cell>
          <cell r="E28">
            <v>195539.38</v>
          </cell>
        </row>
        <row r="29">
          <cell r="C29" t="str">
            <v>TAIWAN (FORMOSA)</v>
          </cell>
          <cell r="D29">
            <v>25330</v>
          </cell>
          <cell r="E29">
            <v>26607.59</v>
          </cell>
        </row>
        <row r="30">
          <cell r="C30" t="str">
            <v>ESTADOS UNIDOS</v>
          </cell>
          <cell r="D30">
            <v>25379939.5</v>
          </cell>
          <cell r="E30">
            <v>32102763.199999999</v>
          </cell>
        </row>
        <row r="31">
          <cell r="A31">
            <v>4407290000</v>
          </cell>
          <cell r="B31" t="str">
            <v>Maderas aserradas de las maderas tropicales de la nota de subp. 1</v>
          </cell>
          <cell r="C31" t="str">
            <v>ARUBA</v>
          </cell>
          <cell r="D31">
            <v>48460</v>
          </cell>
          <cell r="E31">
            <v>56240.480000000003</v>
          </cell>
        </row>
        <row r="32">
          <cell r="B32" t="str">
            <v>de este capitulo</v>
          </cell>
          <cell r="C32" t="str">
            <v>BARBADOS</v>
          </cell>
          <cell r="D32">
            <v>28343.15</v>
          </cell>
          <cell r="E32">
            <v>32359.97</v>
          </cell>
        </row>
        <row r="33">
          <cell r="C33" t="str">
            <v>BELGICA</v>
          </cell>
          <cell r="D33">
            <v>12250</v>
          </cell>
          <cell r="E33">
            <v>6902</v>
          </cell>
        </row>
        <row r="34">
          <cell r="C34" t="str">
            <v>CHILE</v>
          </cell>
          <cell r="D34">
            <v>28000</v>
          </cell>
          <cell r="E34">
            <v>7000</v>
          </cell>
        </row>
        <row r="35">
          <cell r="C35" t="str">
            <v>CHINA</v>
          </cell>
          <cell r="D35">
            <v>23750</v>
          </cell>
          <cell r="E35">
            <v>10780</v>
          </cell>
        </row>
        <row r="36">
          <cell r="C36" t="str">
            <v>ALEMANIA</v>
          </cell>
          <cell r="D36">
            <v>6934.72</v>
          </cell>
          <cell r="E36">
            <v>6890.01</v>
          </cell>
        </row>
        <row r="37">
          <cell r="C37" t="str">
            <v>REPUBLICA DOMINICANA</v>
          </cell>
          <cell r="D37">
            <v>351494.69</v>
          </cell>
          <cell r="E37">
            <v>260776.74</v>
          </cell>
        </row>
        <row r="38">
          <cell r="C38" t="str">
            <v>ECUADOR</v>
          </cell>
          <cell r="D38">
            <v>26000</v>
          </cell>
          <cell r="E38">
            <v>13968.38</v>
          </cell>
        </row>
        <row r="39">
          <cell r="C39" t="str">
            <v>ESPAYA</v>
          </cell>
          <cell r="D39">
            <v>83623.34</v>
          </cell>
          <cell r="E39">
            <v>63144.73</v>
          </cell>
        </row>
        <row r="40">
          <cell r="C40" t="str">
            <v>HONG KONG</v>
          </cell>
          <cell r="D40">
            <v>319062.42</v>
          </cell>
          <cell r="E40">
            <v>56269.56</v>
          </cell>
        </row>
        <row r="41">
          <cell r="C41" t="str">
            <v>ITALIA</v>
          </cell>
          <cell r="D41">
            <v>69060</v>
          </cell>
          <cell r="E41">
            <v>32299.01</v>
          </cell>
        </row>
        <row r="42">
          <cell r="A42" t="str">
            <v xml:space="preserve">ELABORACIÓN  </v>
          </cell>
          <cell r="B42" t="str">
            <v>:  Instituto Nacional de Recursos Naturales - INRENA-DGFFS</v>
          </cell>
          <cell r="E42" t="str">
            <v>Continúa…</v>
          </cell>
        </row>
        <row r="43">
          <cell r="C43" t="str">
            <v>JAMAICA</v>
          </cell>
          <cell r="D43">
            <v>75480</v>
          </cell>
          <cell r="E43">
            <v>53098.99</v>
          </cell>
        </row>
        <row r="44">
          <cell r="C44" t="str">
            <v>JAPON</v>
          </cell>
          <cell r="D44">
            <v>231200</v>
          </cell>
          <cell r="E44">
            <v>102552.31</v>
          </cell>
        </row>
        <row r="45">
          <cell r="C45" t="str">
            <v>COREA (SUR), REPUBLICA DE</v>
          </cell>
          <cell r="D45">
            <v>23660</v>
          </cell>
          <cell r="E45">
            <v>10780</v>
          </cell>
        </row>
        <row r="46">
          <cell r="C46" t="str">
            <v>MEXICO</v>
          </cell>
          <cell r="D46">
            <v>4041650.73</v>
          </cell>
          <cell r="E46">
            <v>3936638.8</v>
          </cell>
        </row>
        <row r="47">
          <cell r="C47" t="str">
            <v>PUERTO RICO</v>
          </cell>
          <cell r="D47">
            <v>462685.81</v>
          </cell>
          <cell r="E47">
            <v>669800.16</v>
          </cell>
        </row>
        <row r="48">
          <cell r="C48" t="str">
            <v>SUECIA</v>
          </cell>
          <cell r="D48">
            <v>1691.82</v>
          </cell>
          <cell r="E48">
            <v>3382.1</v>
          </cell>
        </row>
        <row r="49">
          <cell r="C49" t="str">
            <v>ESTADOS UNIDOS</v>
          </cell>
          <cell r="D49">
            <v>1659503.47</v>
          </cell>
          <cell r="E49">
            <v>1484741.88</v>
          </cell>
        </row>
        <row r="50">
          <cell r="C50" t="str">
            <v>URUGUAY</v>
          </cell>
          <cell r="D50">
            <v>49160</v>
          </cell>
          <cell r="E50">
            <v>60140.68</v>
          </cell>
        </row>
        <row r="51">
          <cell r="A51">
            <v>4407990000</v>
          </cell>
          <cell r="B51" t="str">
            <v>Demás maderas aserradas o desbastada longitudinalmente</v>
          </cell>
          <cell r="C51" t="str">
            <v>AUSTRALIA</v>
          </cell>
          <cell r="D51">
            <v>190496.94</v>
          </cell>
          <cell r="E51">
            <v>66974.47</v>
          </cell>
        </row>
        <row r="52">
          <cell r="B52" t="str">
            <v>cortada o desenrrollada</v>
          </cell>
          <cell r="C52" t="str">
            <v>BELGICA</v>
          </cell>
          <cell r="D52">
            <v>304</v>
          </cell>
          <cell r="E52">
            <v>781.25</v>
          </cell>
        </row>
        <row r="53">
          <cell r="C53" t="str">
            <v>CHILE</v>
          </cell>
          <cell r="D53">
            <v>156211</v>
          </cell>
          <cell r="E53">
            <v>43358.5</v>
          </cell>
        </row>
        <row r="54">
          <cell r="C54" t="str">
            <v>CHINA</v>
          </cell>
          <cell r="D54">
            <v>17090</v>
          </cell>
          <cell r="E54">
            <v>8374.91</v>
          </cell>
        </row>
        <row r="55">
          <cell r="C55" t="str">
            <v>ESPAYA</v>
          </cell>
          <cell r="D55">
            <v>25000</v>
          </cell>
          <cell r="E55">
            <v>10410</v>
          </cell>
        </row>
        <row r="56">
          <cell r="C56" t="str">
            <v>ITALIA</v>
          </cell>
          <cell r="D56">
            <v>26450</v>
          </cell>
          <cell r="E56">
            <v>29898.66</v>
          </cell>
        </row>
        <row r="57">
          <cell r="C57" t="str">
            <v>JAPON</v>
          </cell>
          <cell r="D57">
            <v>13724.15</v>
          </cell>
          <cell r="E57">
            <v>17254.04</v>
          </cell>
        </row>
        <row r="58">
          <cell r="C58" t="str">
            <v>COREA (SUR), REPUBLICA DE</v>
          </cell>
          <cell r="D58">
            <v>20160</v>
          </cell>
          <cell r="E58">
            <v>4857.6000000000004</v>
          </cell>
        </row>
        <row r="59">
          <cell r="C59" t="str">
            <v>MEXICO</v>
          </cell>
          <cell r="D59">
            <v>2938896.24</v>
          </cell>
          <cell r="E59">
            <v>1507530.73</v>
          </cell>
        </row>
        <row r="60">
          <cell r="C60" t="str">
            <v>NUEVA ZELANDA</v>
          </cell>
          <cell r="D60">
            <v>82270</v>
          </cell>
          <cell r="E60">
            <v>35263.96</v>
          </cell>
        </row>
        <row r="61">
          <cell r="C61" t="str">
            <v>SUECIA</v>
          </cell>
          <cell r="D61">
            <v>19000</v>
          </cell>
          <cell r="E61">
            <v>2060.37</v>
          </cell>
        </row>
        <row r="62">
          <cell r="C62" t="str">
            <v>TAIWAN (FORMOSA)</v>
          </cell>
          <cell r="D62">
            <v>7900</v>
          </cell>
          <cell r="E62">
            <v>2766.24</v>
          </cell>
        </row>
        <row r="63">
          <cell r="C63" t="str">
            <v>ESTADOS UNIDOS</v>
          </cell>
          <cell r="D63">
            <v>1651432.98</v>
          </cell>
          <cell r="E63">
            <v>1038659.14</v>
          </cell>
        </row>
        <row r="64">
          <cell r="C64" t="str">
            <v>VENEZUELA</v>
          </cell>
          <cell r="D64">
            <v>49090</v>
          </cell>
          <cell r="E64">
            <v>9000</v>
          </cell>
        </row>
        <row r="65">
          <cell r="B65" t="str">
            <v/>
          </cell>
          <cell r="D65">
            <v>55700103.25999999</v>
          </cell>
          <cell r="E65">
            <v>52157153.599999987</v>
          </cell>
        </row>
        <row r="66">
          <cell r="B66" t="str">
            <v/>
          </cell>
        </row>
        <row r="67">
          <cell r="A67">
            <v>4408390000</v>
          </cell>
          <cell r="B67" t="str">
            <v>Hojas p'chapado o contrachap. d'las demás maderas tropic. citad.</v>
          </cell>
          <cell r="C67" t="str">
            <v>MEXICO</v>
          </cell>
          <cell r="D67">
            <v>399549.64</v>
          </cell>
          <cell r="E67">
            <v>457055.25</v>
          </cell>
        </row>
        <row r="68">
          <cell r="B68" t="str">
            <v>en la nota del subp 1</v>
          </cell>
          <cell r="C68" t="str">
            <v>PUERTO RICO</v>
          </cell>
          <cell r="D68">
            <v>2220.69</v>
          </cell>
          <cell r="E68">
            <v>4692.6400000000003</v>
          </cell>
        </row>
        <row r="69">
          <cell r="C69" t="str">
            <v>ESTADOS UNIDOS</v>
          </cell>
          <cell r="D69">
            <v>86.05</v>
          </cell>
          <cell r="E69">
            <v>200</v>
          </cell>
        </row>
        <row r="70">
          <cell r="A70">
            <v>4408900000</v>
          </cell>
          <cell r="B70" t="str">
            <v>Demás hojas p' chapado o contrachapado y demás maderas serradas</v>
          </cell>
          <cell r="C70" t="str">
            <v>MEXICO</v>
          </cell>
          <cell r="D70">
            <v>2052951</v>
          </cell>
          <cell r="E70">
            <v>1388399.98</v>
          </cell>
        </row>
        <row r="71">
          <cell r="B71" t="str">
            <v>long. espesor &lt;=6 MM.</v>
          </cell>
          <cell r="C71" t="str">
            <v>ESTADOS UNIDOS</v>
          </cell>
          <cell r="D71">
            <v>3588400</v>
          </cell>
          <cell r="E71">
            <v>1802976.49</v>
          </cell>
        </row>
        <row r="72">
          <cell r="B72" t="str">
            <v/>
          </cell>
          <cell r="D72">
            <v>6043207.3799999999</v>
          </cell>
          <cell r="E72">
            <v>3653324.3600000003</v>
          </cell>
        </row>
        <row r="73">
          <cell r="B73" t="str">
            <v/>
          </cell>
        </row>
        <row r="74">
          <cell r="A74">
            <v>4409101000</v>
          </cell>
          <cell r="B74" t="str">
            <v>Tablillas y frisos para parques, sin ensamblar, de coníferas</v>
          </cell>
          <cell r="C74" t="str">
            <v>CHILE</v>
          </cell>
          <cell r="D74">
            <v>3940</v>
          </cell>
          <cell r="E74">
            <v>3339.56</v>
          </cell>
        </row>
        <row r="75">
          <cell r="C75" t="str">
            <v>ALEMANIA</v>
          </cell>
          <cell r="D75">
            <v>14639</v>
          </cell>
          <cell r="E75">
            <v>14000</v>
          </cell>
        </row>
        <row r="76">
          <cell r="C76" t="str">
            <v>ECUADOR</v>
          </cell>
          <cell r="D76">
            <v>19400</v>
          </cell>
          <cell r="E76">
            <v>11593.55</v>
          </cell>
        </row>
        <row r="77">
          <cell r="C77" t="str">
            <v>ITALIA</v>
          </cell>
          <cell r="D77">
            <v>78000</v>
          </cell>
          <cell r="E77">
            <v>87362.33</v>
          </cell>
        </row>
        <row r="78">
          <cell r="C78" t="str">
            <v>JAPON</v>
          </cell>
          <cell r="D78">
            <v>16831.54</v>
          </cell>
          <cell r="E78">
            <v>26898.46</v>
          </cell>
        </row>
        <row r="79">
          <cell r="A79">
            <v>4409102000</v>
          </cell>
          <cell r="B79" t="str">
            <v>Madera moldurada, de coníferas</v>
          </cell>
          <cell r="C79" t="str">
            <v>JAPON</v>
          </cell>
          <cell r="D79">
            <v>5135.8999999999996</v>
          </cell>
          <cell r="E79">
            <v>11849.8</v>
          </cell>
        </row>
        <row r="80">
          <cell r="C80" t="str">
            <v>PANAMA</v>
          </cell>
          <cell r="D80">
            <v>2300</v>
          </cell>
          <cell r="E80">
            <v>2342.81</v>
          </cell>
        </row>
        <row r="81">
          <cell r="A81" t="str">
            <v xml:space="preserve">ELABORACIÓN  </v>
          </cell>
          <cell r="B81" t="str">
            <v>:  Instituto Nacional de Recursos Naturales - INRENA-DGFFS</v>
          </cell>
          <cell r="E81" t="str">
            <v>Continúa…</v>
          </cell>
        </row>
        <row r="82">
          <cell r="A82">
            <v>4409109000</v>
          </cell>
          <cell r="B82" t="str">
            <v>Demás maderas perfiladas longitudinalmente de coníferas</v>
          </cell>
          <cell r="C82" t="str">
            <v>ALEMANIA</v>
          </cell>
          <cell r="D82">
            <v>2598</v>
          </cell>
          <cell r="E82">
            <v>980</v>
          </cell>
        </row>
        <row r="83">
          <cell r="C83" t="str">
            <v>JAPON</v>
          </cell>
          <cell r="D83">
            <v>173.58</v>
          </cell>
          <cell r="E83">
            <v>427.8</v>
          </cell>
        </row>
        <row r="84">
          <cell r="C84" t="str">
            <v>ESTADOS UNIDOS</v>
          </cell>
          <cell r="D84">
            <v>1280</v>
          </cell>
          <cell r="E84">
            <v>1400</v>
          </cell>
        </row>
        <row r="85">
          <cell r="A85">
            <v>4409201000</v>
          </cell>
          <cell r="B85" t="str">
            <v xml:space="preserve">Tablillas y frisos para parques, sin ensamblar, </v>
          </cell>
          <cell r="C85" t="str">
            <v>CHINA</v>
          </cell>
          <cell r="D85">
            <v>2835860</v>
          </cell>
          <cell r="E85">
            <v>1435653.68</v>
          </cell>
        </row>
        <row r="86">
          <cell r="B86" t="str">
            <v>distinta de las coníferas</v>
          </cell>
          <cell r="C86" t="str">
            <v>ALEMANIA</v>
          </cell>
          <cell r="D86">
            <v>1136.83</v>
          </cell>
          <cell r="E86">
            <v>1129.5</v>
          </cell>
        </row>
        <row r="87">
          <cell r="C87" t="str">
            <v>FINLANDIA</v>
          </cell>
          <cell r="D87">
            <v>10000</v>
          </cell>
          <cell r="E87">
            <v>2000</v>
          </cell>
        </row>
        <row r="88">
          <cell r="C88" t="str">
            <v>HONG KONG</v>
          </cell>
          <cell r="D88">
            <v>5331560.53</v>
          </cell>
          <cell r="E88">
            <v>2686087.27</v>
          </cell>
        </row>
        <row r="89">
          <cell r="C89" t="str">
            <v>ITALIA</v>
          </cell>
          <cell r="D89">
            <v>161460.32</v>
          </cell>
          <cell r="E89">
            <v>93162.72</v>
          </cell>
        </row>
        <row r="90">
          <cell r="C90" t="str">
            <v>MEXICO</v>
          </cell>
          <cell r="D90">
            <v>64437.46</v>
          </cell>
          <cell r="E90">
            <v>43694.76</v>
          </cell>
        </row>
        <row r="91">
          <cell r="C91" t="str">
            <v>SUECIA</v>
          </cell>
          <cell r="D91">
            <v>3009.7</v>
          </cell>
          <cell r="E91">
            <v>4750.63</v>
          </cell>
        </row>
        <row r="92">
          <cell r="C92" t="str">
            <v>TAIWAN (FORMOSA)</v>
          </cell>
          <cell r="D92">
            <v>92450</v>
          </cell>
          <cell r="E92">
            <v>39067.279999999999</v>
          </cell>
        </row>
        <row r="93">
          <cell r="C93" t="str">
            <v>ESTADOS UNIDOS</v>
          </cell>
          <cell r="D93">
            <v>720685.36</v>
          </cell>
          <cell r="E93">
            <v>313412.92</v>
          </cell>
        </row>
        <row r="94">
          <cell r="A94">
            <v>4409202000</v>
          </cell>
          <cell r="B94" t="str">
            <v>Madera moldurada distinta de la de coníferas</v>
          </cell>
          <cell r="C94" t="str">
            <v>CHILE</v>
          </cell>
          <cell r="D94">
            <v>3880</v>
          </cell>
          <cell r="E94">
            <v>6224</v>
          </cell>
        </row>
        <row r="95">
          <cell r="C95" t="str">
            <v>ITALIA</v>
          </cell>
          <cell r="D95">
            <v>1500</v>
          </cell>
          <cell r="E95">
            <v>790.4</v>
          </cell>
        </row>
        <row r="96">
          <cell r="C96" t="str">
            <v>JAPON</v>
          </cell>
          <cell r="D96">
            <v>4532.3999999999996</v>
          </cell>
          <cell r="E96">
            <v>22027.99</v>
          </cell>
        </row>
        <row r="97">
          <cell r="C97" t="str">
            <v>ESTADOS UNIDOS</v>
          </cell>
          <cell r="D97">
            <v>197419.4</v>
          </cell>
          <cell r="E97">
            <v>159862.78</v>
          </cell>
        </row>
        <row r="98">
          <cell r="A98">
            <v>4409209000</v>
          </cell>
          <cell r="B98" t="str">
            <v>Demás maderas perfiladas longitudinalmente distinta de coníferas</v>
          </cell>
          <cell r="C98" t="str">
            <v>JAPON</v>
          </cell>
          <cell r="D98">
            <v>2622.64</v>
          </cell>
          <cell r="E98">
            <v>10329.01</v>
          </cell>
        </row>
        <row r="99">
          <cell r="C99" t="str">
            <v>SUECIA</v>
          </cell>
          <cell r="D99">
            <v>107394.03</v>
          </cell>
          <cell r="E99">
            <v>79539.87</v>
          </cell>
        </row>
        <row r="100">
          <cell r="C100" t="str">
            <v>ESTADOS UNIDOS</v>
          </cell>
          <cell r="D100">
            <v>849462.06</v>
          </cell>
          <cell r="E100">
            <v>520056.28</v>
          </cell>
        </row>
        <row r="101">
          <cell r="B101" t="str">
            <v/>
          </cell>
          <cell r="D101">
            <v>10531708.750000002</v>
          </cell>
          <cell r="E101">
            <v>5577983.4000000004</v>
          </cell>
        </row>
        <row r="102">
          <cell r="B102" t="str">
            <v/>
          </cell>
        </row>
        <row r="103">
          <cell r="A103">
            <v>4410110000</v>
          </cell>
          <cell r="B103" t="str">
            <v>Tableros llamados "waferboard", incl. los llamados "oriented stra</v>
          </cell>
          <cell r="C103" t="str">
            <v>BOLIVIA</v>
          </cell>
          <cell r="D103">
            <v>84</v>
          </cell>
          <cell r="E103">
            <v>10.4</v>
          </cell>
        </row>
        <row r="104">
          <cell r="B104" t="str">
            <v/>
          </cell>
        </row>
        <row r="105">
          <cell r="A105">
            <v>4410190000</v>
          </cell>
          <cell r="B105" t="str">
            <v>Demás tableros de partícula y tableros similares de madera</v>
          </cell>
          <cell r="C105" t="str">
            <v>MEXICO</v>
          </cell>
          <cell r="D105">
            <v>7575.93</v>
          </cell>
          <cell r="E105">
            <v>8000</v>
          </cell>
        </row>
        <row r="106">
          <cell r="A106">
            <v>4410900000</v>
          </cell>
          <cell r="B106" t="str">
            <v>Demás tableros de partículas y tableros similares de las demás materias leñosas</v>
          </cell>
          <cell r="C106" t="str">
            <v>JAPON</v>
          </cell>
          <cell r="D106">
            <v>4540.8599999999997</v>
          </cell>
          <cell r="E106">
            <v>18126.71</v>
          </cell>
        </row>
        <row r="107">
          <cell r="D107">
            <v>12116.79</v>
          </cell>
          <cell r="E107">
            <v>26126.71</v>
          </cell>
        </row>
        <row r="108">
          <cell r="B108" t="str">
            <v/>
          </cell>
        </row>
        <row r="109">
          <cell r="A109">
            <v>4411990000</v>
          </cell>
          <cell r="B109" t="str">
            <v>Demás tableros de fibra de madera u otras mat. leñosas,</v>
          </cell>
          <cell r="C109" t="str">
            <v>CHILE</v>
          </cell>
          <cell r="D109">
            <v>22935</v>
          </cell>
          <cell r="E109">
            <v>44642.49</v>
          </cell>
        </row>
        <row r="110">
          <cell r="B110" t="str">
            <v xml:space="preserve"> incl. aglomerados</v>
          </cell>
          <cell r="C110" t="str">
            <v>ECUADOR</v>
          </cell>
          <cell r="D110">
            <v>3943.95</v>
          </cell>
          <cell r="E110">
            <v>5473.72</v>
          </cell>
        </row>
        <row r="111">
          <cell r="C111" t="str">
            <v>JAPON</v>
          </cell>
          <cell r="D111">
            <v>54.81</v>
          </cell>
          <cell r="E111">
            <v>767</v>
          </cell>
        </row>
        <row r="112">
          <cell r="C112" t="str">
            <v>MEXICO</v>
          </cell>
          <cell r="D112">
            <v>0.88</v>
          </cell>
          <cell r="E112">
            <v>7.08</v>
          </cell>
        </row>
        <row r="113">
          <cell r="C113" t="str">
            <v>ESTADOS UNIDOS</v>
          </cell>
          <cell r="D113">
            <v>610.75</v>
          </cell>
          <cell r="E113">
            <v>3750</v>
          </cell>
        </row>
        <row r="114">
          <cell r="B114" t="str">
            <v/>
          </cell>
          <cell r="D114">
            <v>27545.390000000003</v>
          </cell>
          <cell r="E114">
            <v>54640.29</v>
          </cell>
        </row>
        <row r="115">
          <cell r="B115" t="str">
            <v/>
          </cell>
        </row>
        <row r="116">
          <cell r="A116">
            <v>4412130000</v>
          </cell>
          <cell r="B116" t="str">
            <v xml:space="preserve">Madera contrachapada q'tenga por lo menos una hoja </v>
          </cell>
          <cell r="C116" t="str">
            <v>MEXICO</v>
          </cell>
          <cell r="D116">
            <v>1161959.7</v>
          </cell>
          <cell r="E116">
            <v>1712351.83</v>
          </cell>
        </row>
        <row r="117">
          <cell r="B117" t="str">
            <v>externa de maderas  tropicales</v>
          </cell>
        </row>
        <row r="118">
          <cell r="A118">
            <v>4412140000</v>
          </cell>
          <cell r="B118" t="str">
            <v xml:space="preserve">Demás maderas contrachap. q'tengan por lo menos,una hoja </v>
          </cell>
          <cell r="C118" t="str">
            <v>BOLIVIA</v>
          </cell>
          <cell r="D118">
            <v>7500</v>
          </cell>
          <cell r="E118">
            <v>4725.95</v>
          </cell>
        </row>
        <row r="119">
          <cell r="B119" t="str">
            <v>externa distinta de conífera</v>
          </cell>
          <cell r="C119" t="str">
            <v>CHILE</v>
          </cell>
          <cell r="D119">
            <v>25500</v>
          </cell>
          <cell r="E119">
            <v>17146.439999999999</v>
          </cell>
        </row>
        <row r="120">
          <cell r="A120" t="str">
            <v xml:space="preserve">ELABORACIÓN  </v>
          </cell>
          <cell r="B120" t="str">
            <v>:  Instituto Nacional de Recursos Naturales - INRENA-DGFFS</v>
          </cell>
          <cell r="E120" t="str">
            <v>Continúa…</v>
          </cell>
        </row>
        <row r="121">
          <cell r="C121" t="str">
            <v>COLOMBIA</v>
          </cell>
          <cell r="D121">
            <v>123930</v>
          </cell>
          <cell r="E121">
            <v>78360.75</v>
          </cell>
        </row>
        <row r="122">
          <cell r="C122" t="str">
            <v>COSTA RICA</v>
          </cell>
          <cell r="D122">
            <v>146600</v>
          </cell>
          <cell r="E122">
            <v>105869.54</v>
          </cell>
        </row>
        <row r="123">
          <cell r="C123" t="str">
            <v>REPUBLICA DOMINICANA</v>
          </cell>
          <cell r="D123">
            <v>92580</v>
          </cell>
          <cell r="E123">
            <v>74765.2</v>
          </cell>
        </row>
        <row r="124">
          <cell r="C124" t="str">
            <v>ECUADOR</v>
          </cell>
          <cell r="D124">
            <v>74550</v>
          </cell>
          <cell r="E124">
            <v>56542.99</v>
          </cell>
        </row>
        <row r="125">
          <cell r="C125" t="str">
            <v>MEXICO</v>
          </cell>
          <cell r="D125">
            <v>2597032</v>
          </cell>
          <cell r="E125">
            <v>1962488.58</v>
          </cell>
        </row>
        <row r="126">
          <cell r="C126" t="str">
            <v>PANAMA</v>
          </cell>
          <cell r="D126">
            <v>92190</v>
          </cell>
          <cell r="E126">
            <v>65852.160000000003</v>
          </cell>
        </row>
        <row r="127">
          <cell r="C127" t="str">
            <v>VENEZUELA</v>
          </cell>
          <cell r="D127">
            <v>6048364</v>
          </cell>
          <cell r="E127">
            <v>3910800.14</v>
          </cell>
        </row>
        <row r="128">
          <cell r="A128">
            <v>4412190000</v>
          </cell>
          <cell r="B128" t="str">
            <v xml:space="preserve">Demás maderas contrachapadas constituida por hojas de </v>
          </cell>
          <cell r="C128" t="str">
            <v>MEXICO</v>
          </cell>
          <cell r="D128">
            <v>2070064.38</v>
          </cell>
          <cell r="E128">
            <v>1666433.32</v>
          </cell>
        </row>
        <row r="129">
          <cell r="B129" t="str">
            <v>madera de espesor unit.&lt;=6MM.</v>
          </cell>
          <cell r="C129" t="str">
            <v>PANAMA</v>
          </cell>
          <cell r="D129">
            <v>23920</v>
          </cell>
          <cell r="E129">
            <v>18752.400000000001</v>
          </cell>
        </row>
        <row r="130">
          <cell r="C130" t="str">
            <v>VENEZUELA</v>
          </cell>
          <cell r="D130">
            <v>72570</v>
          </cell>
          <cell r="E130">
            <v>50685.4</v>
          </cell>
        </row>
        <row r="131">
          <cell r="A131">
            <v>4412220000</v>
          </cell>
          <cell r="B131" t="str">
            <v>Madera chapada que tenga por lo menos una hoja de las maderas tropical</v>
          </cell>
          <cell r="C131" t="str">
            <v>MEXICO</v>
          </cell>
          <cell r="D131">
            <v>50350</v>
          </cell>
          <cell r="E131">
            <v>75939.710000000006</v>
          </cell>
        </row>
        <row r="132">
          <cell r="B132" t="str">
            <v/>
          </cell>
          <cell r="D132">
            <v>12587110.079999998</v>
          </cell>
          <cell r="E132">
            <v>9800714.410000002</v>
          </cell>
        </row>
        <row r="133">
          <cell r="B133" t="str">
            <v/>
          </cell>
        </row>
        <row r="134">
          <cell r="A134">
            <v>4412920000</v>
          </cell>
          <cell r="B134" t="str">
            <v>Mad. estratificada simil. q'conte. por lo menos una hoja d'la mad. Tropical</v>
          </cell>
          <cell r="C134" t="str">
            <v>MEXICO</v>
          </cell>
          <cell r="D134">
            <v>40309.99</v>
          </cell>
          <cell r="E134">
            <v>51441.15</v>
          </cell>
        </row>
        <row r="135">
          <cell r="A135">
            <v>4412990000</v>
          </cell>
          <cell r="B135" t="str">
            <v>Demás madera estratificada similar</v>
          </cell>
          <cell r="C135" t="str">
            <v>BOLIVIA</v>
          </cell>
          <cell r="D135">
            <v>135.28</v>
          </cell>
          <cell r="E135">
            <v>932.14</v>
          </cell>
        </row>
        <row r="136">
          <cell r="C136" t="str">
            <v>MEXICO</v>
          </cell>
          <cell r="D136">
            <v>398678</v>
          </cell>
          <cell r="E136">
            <v>581496.44999999995</v>
          </cell>
        </row>
        <row r="137">
          <cell r="C137" t="str">
            <v>ESTADOS UNIDOS</v>
          </cell>
          <cell r="D137">
            <v>413.16</v>
          </cell>
          <cell r="E137">
            <v>632</v>
          </cell>
        </row>
        <row r="138">
          <cell r="C138" t="str">
            <v>URUGUAY</v>
          </cell>
          <cell r="D138">
            <v>52030</v>
          </cell>
          <cell r="E138">
            <v>35517.15</v>
          </cell>
        </row>
        <row r="139">
          <cell r="A139">
            <v>4413000000</v>
          </cell>
          <cell r="B139" t="str">
            <v>Madera densificada en bloques, tablas, tiras o perfiles.</v>
          </cell>
          <cell r="C139" t="str">
            <v>ESTADOS UNIDOS</v>
          </cell>
          <cell r="D139">
            <v>0.25</v>
          </cell>
          <cell r="E139">
            <v>5</v>
          </cell>
        </row>
        <row r="140">
          <cell r="B140" t="str">
            <v/>
          </cell>
          <cell r="D140">
            <v>491566.68</v>
          </cell>
          <cell r="E140">
            <v>670023.89</v>
          </cell>
        </row>
        <row r="141">
          <cell r="B141" t="str">
            <v/>
          </cell>
        </row>
        <row r="142">
          <cell r="A142">
            <v>4414000000</v>
          </cell>
          <cell r="B142" t="str">
            <v>Marcos de madera para cuadros, fotografías, espejos</v>
          </cell>
          <cell r="C142" t="str">
            <v>EMIRATOS ARABES UNIDOS</v>
          </cell>
          <cell r="D142">
            <v>42.03</v>
          </cell>
          <cell r="E142">
            <v>120</v>
          </cell>
        </row>
        <row r="143">
          <cell r="B143" t="str">
            <v>u objetos similares</v>
          </cell>
          <cell r="C143" t="str">
            <v>ARGENTINA</v>
          </cell>
          <cell r="D143">
            <v>117.85</v>
          </cell>
          <cell r="E143">
            <v>167</v>
          </cell>
        </row>
        <row r="144">
          <cell r="C144" t="str">
            <v>AUSTRIA</v>
          </cell>
          <cell r="D144">
            <v>26.36</v>
          </cell>
          <cell r="E144">
            <v>198</v>
          </cell>
        </row>
        <row r="145">
          <cell r="C145" t="str">
            <v>AUSTRALIA</v>
          </cell>
          <cell r="D145">
            <v>52.49</v>
          </cell>
          <cell r="E145">
            <v>215.6</v>
          </cell>
        </row>
        <row r="146">
          <cell r="C146" t="str">
            <v>ARUBA</v>
          </cell>
          <cell r="D146">
            <v>0.59</v>
          </cell>
          <cell r="E146">
            <v>7</v>
          </cell>
        </row>
        <row r="147">
          <cell r="C147" t="str">
            <v>CANADA</v>
          </cell>
          <cell r="D147">
            <v>72.62</v>
          </cell>
          <cell r="E147">
            <v>376.7</v>
          </cell>
        </row>
        <row r="148">
          <cell r="C148" t="str">
            <v>CHILE</v>
          </cell>
          <cell r="D148">
            <v>67.2</v>
          </cell>
          <cell r="E148">
            <v>196.8</v>
          </cell>
        </row>
        <row r="149">
          <cell r="C149" t="str">
            <v>COSTA RICA</v>
          </cell>
          <cell r="D149">
            <v>24.77</v>
          </cell>
          <cell r="E149">
            <v>86</v>
          </cell>
        </row>
        <row r="150">
          <cell r="C150" t="str">
            <v>SUIZA</v>
          </cell>
          <cell r="D150">
            <v>6.81</v>
          </cell>
          <cell r="E150">
            <v>112</v>
          </cell>
        </row>
        <row r="151">
          <cell r="C151" t="str">
            <v>ALEMANIA</v>
          </cell>
          <cell r="D151">
            <v>138.68</v>
          </cell>
          <cell r="E151">
            <v>1969.95</v>
          </cell>
        </row>
        <row r="152">
          <cell r="C152" t="str">
            <v>REPUBLICA DOMINICANA</v>
          </cell>
          <cell r="D152">
            <v>243.04</v>
          </cell>
          <cell r="E152">
            <v>834</v>
          </cell>
        </row>
        <row r="153">
          <cell r="C153" t="str">
            <v>ECUADOR</v>
          </cell>
          <cell r="D153">
            <v>258.33999999999997</v>
          </cell>
          <cell r="E153">
            <v>4158.96</v>
          </cell>
        </row>
        <row r="154">
          <cell r="C154" t="str">
            <v>ESPAYA</v>
          </cell>
          <cell r="D154">
            <v>1897.07</v>
          </cell>
          <cell r="E154">
            <v>8404.64</v>
          </cell>
        </row>
        <row r="155">
          <cell r="C155" t="str">
            <v>FRANCIA</v>
          </cell>
          <cell r="D155">
            <v>128.31</v>
          </cell>
          <cell r="E155">
            <v>288.3</v>
          </cell>
        </row>
        <row r="156">
          <cell r="C156" t="str">
            <v>REINO UNIDO</v>
          </cell>
          <cell r="D156">
            <v>25.21</v>
          </cell>
          <cell r="E156">
            <v>136.19999999999999</v>
          </cell>
        </row>
        <row r="157">
          <cell r="C157" t="str">
            <v>GUAYANA FRANCESA</v>
          </cell>
          <cell r="D157">
            <v>6.24</v>
          </cell>
          <cell r="E157">
            <v>107.52</v>
          </cell>
        </row>
        <row r="158">
          <cell r="A158" t="str">
            <v xml:space="preserve">ELABORACIÓN  </v>
          </cell>
          <cell r="B158" t="str">
            <v>:  Instituto Nacional de Recursos Naturales - INRENA-DGFFS</v>
          </cell>
          <cell r="E158" t="str">
            <v>Continúa…</v>
          </cell>
        </row>
        <row r="159">
          <cell r="C159" t="str">
            <v>GUATEMALA</v>
          </cell>
          <cell r="D159">
            <v>144.37</v>
          </cell>
          <cell r="E159">
            <v>672.99</v>
          </cell>
        </row>
        <row r="160">
          <cell r="C160" t="str">
            <v>ITALIA</v>
          </cell>
          <cell r="D160">
            <v>1461.13</v>
          </cell>
          <cell r="E160">
            <v>10459.82</v>
          </cell>
        </row>
        <row r="161">
          <cell r="C161" t="str">
            <v>JAPON</v>
          </cell>
          <cell r="D161">
            <v>24.47</v>
          </cell>
          <cell r="E161">
            <v>60</v>
          </cell>
        </row>
        <row r="162">
          <cell r="C162" t="str">
            <v>MEXICO</v>
          </cell>
          <cell r="D162">
            <v>3242.01</v>
          </cell>
          <cell r="E162">
            <v>9528.8700000000008</v>
          </cell>
        </row>
        <row r="163">
          <cell r="C163" t="str">
            <v>PANAMA</v>
          </cell>
          <cell r="D163">
            <v>1196.44</v>
          </cell>
          <cell r="E163">
            <v>4302.3999999999996</v>
          </cell>
        </row>
        <row r="164">
          <cell r="C164" t="str">
            <v>PUERTO RICO</v>
          </cell>
          <cell r="D164">
            <v>505.08</v>
          </cell>
          <cell r="E164">
            <v>1346.77</v>
          </cell>
        </row>
        <row r="165">
          <cell r="C165" t="str">
            <v>SUECIA</v>
          </cell>
          <cell r="D165">
            <v>147.66</v>
          </cell>
          <cell r="E165">
            <v>2892.86</v>
          </cell>
        </row>
        <row r="166">
          <cell r="C166" t="str">
            <v>ESTADOS UNIDOS</v>
          </cell>
          <cell r="D166">
            <v>36104.29</v>
          </cell>
          <cell r="E166">
            <v>336448.71</v>
          </cell>
        </row>
        <row r="167">
          <cell r="C167" t="str">
            <v>VENEZUELA</v>
          </cell>
          <cell r="D167">
            <v>180.24</v>
          </cell>
          <cell r="E167">
            <v>510.75</v>
          </cell>
        </row>
        <row r="168">
          <cell r="A168">
            <v>4415100000</v>
          </cell>
          <cell r="B168" t="str">
            <v>Cajones, cajas, jaulas, tambores y envases simil.</v>
          </cell>
          <cell r="C168" t="str">
            <v>ARGENTINA</v>
          </cell>
          <cell r="D168">
            <v>1705.38</v>
          </cell>
          <cell r="E168">
            <v>130.80000000000001</v>
          </cell>
        </row>
        <row r="169">
          <cell r="B169" t="str">
            <v>carretes para cables de madera.</v>
          </cell>
          <cell r="C169" t="str">
            <v>CANADA</v>
          </cell>
          <cell r="D169">
            <v>0.98</v>
          </cell>
          <cell r="E169">
            <v>132</v>
          </cell>
        </row>
        <row r="170">
          <cell r="C170" t="str">
            <v>SUIZA</v>
          </cell>
          <cell r="D170">
            <v>0.61</v>
          </cell>
          <cell r="E170">
            <v>10</v>
          </cell>
        </row>
        <row r="171">
          <cell r="C171" t="str">
            <v>ALEMANIA</v>
          </cell>
          <cell r="D171">
            <v>6.86</v>
          </cell>
          <cell r="E171">
            <v>210</v>
          </cell>
        </row>
        <row r="172">
          <cell r="C172" t="str">
            <v>ESPAYA</v>
          </cell>
          <cell r="D172">
            <v>0.6</v>
          </cell>
          <cell r="E172">
            <v>6.09</v>
          </cell>
        </row>
        <row r="173">
          <cell r="C173" t="str">
            <v>REINO UNIDO</v>
          </cell>
          <cell r="D173">
            <v>67.14</v>
          </cell>
          <cell r="E173">
            <v>1505</v>
          </cell>
        </row>
        <row r="174">
          <cell r="C174" t="str">
            <v>ITALIA</v>
          </cell>
          <cell r="D174">
            <v>4.91</v>
          </cell>
          <cell r="E174">
            <v>112.5</v>
          </cell>
        </row>
        <row r="175">
          <cell r="C175" t="str">
            <v>JAPON</v>
          </cell>
          <cell r="D175">
            <v>273.95999999999998</v>
          </cell>
          <cell r="E175">
            <v>3251.9</v>
          </cell>
        </row>
        <row r="176">
          <cell r="C176" t="str">
            <v>COREA (SUR), REPUBLICA DE</v>
          </cell>
          <cell r="D176">
            <v>0.21</v>
          </cell>
          <cell r="E176">
            <v>0.95</v>
          </cell>
        </row>
        <row r="177">
          <cell r="C177" t="str">
            <v>ESTADOS UNIDOS</v>
          </cell>
          <cell r="D177">
            <v>8491.07</v>
          </cell>
          <cell r="E177">
            <v>63507.9</v>
          </cell>
        </row>
        <row r="178">
          <cell r="A178">
            <v>4415200000</v>
          </cell>
          <cell r="B178" t="str">
            <v>Paletas, paletas caja y demás plataformas p'carga; collarines p'p</v>
          </cell>
          <cell r="C178" t="str">
            <v>ESTADOS UNIDOS</v>
          </cell>
          <cell r="D178">
            <v>812.18</v>
          </cell>
          <cell r="E178">
            <v>702</v>
          </cell>
        </row>
        <row r="179">
          <cell r="A179">
            <v>4416000000</v>
          </cell>
          <cell r="B179" t="str">
            <v xml:space="preserve">Barriles,cubas,tinas y demás manufact. d'toneleria y partes, </v>
          </cell>
          <cell r="C179" t="str">
            <v>ALEMANIA</v>
          </cell>
          <cell r="D179">
            <v>16.16</v>
          </cell>
          <cell r="E179">
            <v>254</v>
          </cell>
        </row>
        <row r="180">
          <cell r="B180" t="str">
            <v>de madera,incluido duelas.</v>
          </cell>
          <cell r="C180" t="str">
            <v>ESTADOS UNIDOS</v>
          </cell>
          <cell r="D180">
            <v>13.97</v>
          </cell>
          <cell r="E180">
            <v>50</v>
          </cell>
        </row>
        <row r="181">
          <cell r="A181">
            <v>4417001000</v>
          </cell>
          <cell r="B181" t="str">
            <v>Herramientas de madera</v>
          </cell>
          <cell r="C181" t="str">
            <v>CHILE</v>
          </cell>
          <cell r="D181">
            <v>378.04</v>
          </cell>
          <cell r="E181">
            <v>68.150000000000006</v>
          </cell>
        </row>
        <row r="182">
          <cell r="A182">
            <v>4417009000</v>
          </cell>
          <cell r="B182" t="str">
            <v>Demás mont. y mangos de herramientas, mont. y mangos de cepill</v>
          </cell>
          <cell r="C182" t="str">
            <v>ESTADOS UNIDOS</v>
          </cell>
          <cell r="D182">
            <v>0.97</v>
          </cell>
          <cell r="E182">
            <v>19.829999999999998</v>
          </cell>
        </row>
        <row r="183">
          <cell r="A183">
            <v>4418100000</v>
          </cell>
          <cell r="B183" t="str">
            <v>Ventanas, contraventanas, y sus marcos y contramarcos, de madera</v>
          </cell>
          <cell r="C183" t="str">
            <v>ESTADOS UNIDOS</v>
          </cell>
          <cell r="D183">
            <v>1243.49</v>
          </cell>
          <cell r="E183">
            <v>3405</v>
          </cell>
        </row>
        <row r="184">
          <cell r="A184">
            <v>4418200000</v>
          </cell>
          <cell r="B184" t="str">
            <v>Puertas y sus marcos, contramarcos y umbrales, de madera</v>
          </cell>
          <cell r="C184" t="str">
            <v>BELGICA</v>
          </cell>
          <cell r="D184">
            <v>468</v>
          </cell>
          <cell r="E184">
            <v>1630.9</v>
          </cell>
        </row>
        <row r="185">
          <cell r="C185" t="str">
            <v>ALEMANIA</v>
          </cell>
          <cell r="D185">
            <v>345.82</v>
          </cell>
          <cell r="E185">
            <v>670</v>
          </cell>
        </row>
        <row r="186">
          <cell r="C186" t="str">
            <v>REPUBLICA DOMINICANA</v>
          </cell>
          <cell r="D186">
            <v>46.35</v>
          </cell>
          <cell r="E186">
            <v>108</v>
          </cell>
        </row>
        <row r="187">
          <cell r="C187" t="str">
            <v>ESPAYA</v>
          </cell>
          <cell r="D187">
            <v>396.31</v>
          </cell>
          <cell r="E187">
            <v>450</v>
          </cell>
        </row>
        <row r="188">
          <cell r="C188" t="str">
            <v>ITALIA</v>
          </cell>
          <cell r="D188">
            <v>10008.65</v>
          </cell>
          <cell r="E188">
            <v>13160</v>
          </cell>
        </row>
        <row r="189">
          <cell r="C189" t="str">
            <v>JAPON</v>
          </cell>
          <cell r="D189">
            <v>8461.4</v>
          </cell>
          <cell r="E189">
            <v>47541.26</v>
          </cell>
        </row>
        <row r="190">
          <cell r="C190" t="str">
            <v>MEXICO</v>
          </cell>
          <cell r="D190">
            <v>2268.85</v>
          </cell>
          <cell r="E190">
            <v>4268</v>
          </cell>
        </row>
        <row r="191">
          <cell r="C191" t="str">
            <v>ESTADOS UNIDOS</v>
          </cell>
          <cell r="D191">
            <v>2166452.4</v>
          </cell>
          <cell r="E191">
            <v>2616932.44</v>
          </cell>
        </row>
        <row r="192">
          <cell r="A192">
            <v>4418300000</v>
          </cell>
          <cell r="B192" t="str">
            <v>Tableros para parques, de madera</v>
          </cell>
          <cell r="C192" t="str">
            <v>JAPON</v>
          </cell>
          <cell r="D192">
            <v>255.63</v>
          </cell>
          <cell r="E192">
            <v>630</v>
          </cell>
        </row>
        <row r="193">
          <cell r="C193" t="str">
            <v>MEXICO</v>
          </cell>
          <cell r="D193">
            <v>6532.26</v>
          </cell>
          <cell r="E193">
            <v>4988.8</v>
          </cell>
        </row>
        <row r="194">
          <cell r="C194" t="str">
            <v>ESTADOS UNIDOS</v>
          </cell>
          <cell r="D194">
            <v>747.56</v>
          </cell>
          <cell r="E194">
            <v>1625</v>
          </cell>
        </row>
        <row r="195">
          <cell r="A195">
            <v>4418500000</v>
          </cell>
          <cell r="B195" t="str">
            <v>Tablillas para cubierta de tejados o fachadas ("shingles" y "shak</v>
          </cell>
          <cell r="C195" t="str">
            <v>JAPON</v>
          </cell>
          <cell r="D195">
            <v>3349.36</v>
          </cell>
          <cell r="E195">
            <v>5328.99</v>
          </cell>
        </row>
        <row r="196">
          <cell r="C196" t="str">
            <v>ESTADOS UNIDOS</v>
          </cell>
          <cell r="D196">
            <v>1164</v>
          </cell>
          <cell r="E196">
            <v>1563.2</v>
          </cell>
        </row>
        <row r="197">
          <cell r="A197" t="str">
            <v xml:space="preserve">ELABORACIÓN  </v>
          </cell>
          <cell r="B197" t="str">
            <v>:  Instituto Nacional de Recursos Naturales - INRENA-DGFFS</v>
          </cell>
          <cell r="E197" t="str">
            <v>Continúa…</v>
          </cell>
        </row>
        <row r="198">
          <cell r="A198">
            <v>4418909000</v>
          </cell>
          <cell r="B198" t="str">
            <v>Demás obras y piezas de carpintería para construcciones, de madera</v>
          </cell>
          <cell r="C198" t="str">
            <v>CHILE</v>
          </cell>
          <cell r="D198">
            <v>66850</v>
          </cell>
          <cell r="E198">
            <v>43680</v>
          </cell>
        </row>
        <row r="199">
          <cell r="C199" t="str">
            <v>ALEMANIA</v>
          </cell>
          <cell r="D199">
            <v>87.43</v>
          </cell>
          <cell r="E199">
            <v>55</v>
          </cell>
        </row>
        <row r="200">
          <cell r="C200" t="str">
            <v>REINO UNIDO</v>
          </cell>
          <cell r="D200">
            <v>20.21</v>
          </cell>
          <cell r="E200">
            <v>40</v>
          </cell>
        </row>
        <row r="201">
          <cell r="C201" t="str">
            <v>ITALIA</v>
          </cell>
          <cell r="D201">
            <v>11.38</v>
          </cell>
          <cell r="E201">
            <v>28</v>
          </cell>
        </row>
        <row r="202">
          <cell r="C202" t="str">
            <v>JAPON</v>
          </cell>
          <cell r="D202">
            <v>390.96</v>
          </cell>
          <cell r="E202">
            <v>2606.65</v>
          </cell>
        </row>
        <row r="203">
          <cell r="C203" t="str">
            <v>COREA (SUR), REPUBLICA DE</v>
          </cell>
          <cell r="D203">
            <v>50870</v>
          </cell>
          <cell r="E203">
            <v>26546.95</v>
          </cell>
        </row>
        <row r="204">
          <cell r="C204" t="str">
            <v>ESTADOS UNIDOS</v>
          </cell>
          <cell r="D204">
            <v>156292.01999999999</v>
          </cell>
          <cell r="E204">
            <v>108442.6</v>
          </cell>
        </row>
        <row r="205">
          <cell r="A205">
            <v>4419000000</v>
          </cell>
          <cell r="B205" t="str">
            <v>Artículos de mesa o de cocina, de madera</v>
          </cell>
          <cell r="C205" t="str">
            <v>ARGENTINA</v>
          </cell>
          <cell r="D205">
            <v>167.67</v>
          </cell>
          <cell r="E205">
            <v>272.3</v>
          </cell>
        </row>
        <row r="206">
          <cell r="C206" t="str">
            <v>AUSTRALIA</v>
          </cell>
          <cell r="D206">
            <v>0</v>
          </cell>
          <cell r="E206">
            <v>1</v>
          </cell>
        </row>
        <row r="207">
          <cell r="C207" t="str">
            <v>ARUBA</v>
          </cell>
          <cell r="D207">
            <v>23.07</v>
          </cell>
          <cell r="E207">
            <v>92.5</v>
          </cell>
        </row>
        <row r="208">
          <cell r="C208" t="str">
            <v>BARBADOS</v>
          </cell>
          <cell r="D208">
            <v>115.78</v>
          </cell>
          <cell r="E208">
            <v>525</v>
          </cell>
        </row>
        <row r="209">
          <cell r="C209" t="str">
            <v>BRASIL</v>
          </cell>
          <cell r="D209">
            <v>16.59</v>
          </cell>
          <cell r="E209">
            <v>148</v>
          </cell>
        </row>
        <row r="210">
          <cell r="C210" t="str">
            <v>CANADA</v>
          </cell>
          <cell r="D210">
            <v>24.19</v>
          </cell>
          <cell r="E210">
            <v>266.5</v>
          </cell>
        </row>
        <row r="211">
          <cell r="C211" t="str">
            <v>CHILE</v>
          </cell>
          <cell r="D211">
            <v>249.91</v>
          </cell>
          <cell r="E211">
            <v>1902.69</v>
          </cell>
        </row>
        <row r="212">
          <cell r="C212" t="str">
            <v>COLOMBIA</v>
          </cell>
          <cell r="D212">
            <v>1153.6600000000001</v>
          </cell>
          <cell r="E212">
            <v>11718.92</v>
          </cell>
        </row>
        <row r="213">
          <cell r="C213" t="str">
            <v>ALEMANIA</v>
          </cell>
          <cell r="D213">
            <v>392.37</v>
          </cell>
          <cell r="E213">
            <v>4091.73</v>
          </cell>
        </row>
        <row r="214">
          <cell r="C214" t="str">
            <v>REPUBLICA DOMINICANA</v>
          </cell>
          <cell r="D214">
            <v>1525</v>
          </cell>
          <cell r="E214">
            <v>3180.7</v>
          </cell>
        </row>
        <row r="215">
          <cell r="C215" t="str">
            <v>ESPAYA</v>
          </cell>
          <cell r="D215">
            <v>1305.0899999999999</v>
          </cell>
          <cell r="E215">
            <v>8490.83</v>
          </cell>
        </row>
        <row r="216">
          <cell r="C216" t="str">
            <v>FRANCIA</v>
          </cell>
          <cell r="D216">
            <v>1257.02</v>
          </cell>
          <cell r="E216">
            <v>8076.55</v>
          </cell>
        </row>
        <row r="217">
          <cell r="C217" t="str">
            <v>REINO UNIDO</v>
          </cell>
          <cell r="D217">
            <v>352.33</v>
          </cell>
          <cell r="E217">
            <v>2793.25</v>
          </cell>
        </row>
        <row r="218">
          <cell r="C218" t="str">
            <v>GUAYANA FRANCESA</v>
          </cell>
          <cell r="D218">
            <v>1.72</v>
          </cell>
          <cell r="E218">
            <v>42.66</v>
          </cell>
        </row>
        <row r="219">
          <cell r="C219" t="str">
            <v>GUATEMALA</v>
          </cell>
          <cell r="D219">
            <v>73.8</v>
          </cell>
          <cell r="E219">
            <v>1190.2</v>
          </cell>
        </row>
        <row r="220">
          <cell r="C220" t="str">
            <v>HUNGRIA</v>
          </cell>
          <cell r="D220">
            <v>10.9</v>
          </cell>
          <cell r="E220">
            <v>48</v>
          </cell>
        </row>
        <row r="221">
          <cell r="C221" t="str">
            <v>ITALIA</v>
          </cell>
          <cell r="D221">
            <v>409.55</v>
          </cell>
          <cell r="E221">
            <v>2711.47</v>
          </cell>
        </row>
        <row r="222">
          <cell r="C222" t="str">
            <v>JAPON</v>
          </cell>
          <cell r="D222">
            <v>0.82</v>
          </cell>
          <cell r="E222">
            <v>2</v>
          </cell>
        </row>
        <row r="223">
          <cell r="C223" t="str">
            <v>COREA (SUR), REPUBLICA DE</v>
          </cell>
          <cell r="D223">
            <v>24.97</v>
          </cell>
          <cell r="E223">
            <v>276</v>
          </cell>
        </row>
        <row r="224">
          <cell r="C224" t="str">
            <v>MEXICO</v>
          </cell>
          <cell r="D224">
            <v>128.47</v>
          </cell>
          <cell r="E224">
            <v>455.9</v>
          </cell>
        </row>
        <row r="225">
          <cell r="C225" t="str">
            <v>PAISES BAJOS</v>
          </cell>
          <cell r="D225">
            <v>3.67</v>
          </cell>
          <cell r="E225">
            <v>55</v>
          </cell>
        </row>
        <row r="226">
          <cell r="C226" t="str">
            <v>NORUEGA</v>
          </cell>
          <cell r="D226">
            <v>0.52</v>
          </cell>
          <cell r="E226">
            <v>9.6</v>
          </cell>
        </row>
        <row r="227">
          <cell r="C227" t="str">
            <v>PANAMA</v>
          </cell>
          <cell r="D227">
            <v>343.8</v>
          </cell>
          <cell r="E227">
            <v>3345.04</v>
          </cell>
        </row>
        <row r="228">
          <cell r="C228" t="str">
            <v>FILIPINAS</v>
          </cell>
          <cell r="D228">
            <v>65.16</v>
          </cell>
          <cell r="E228">
            <v>240</v>
          </cell>
        </row>
        <row r="229">
          <cell r="C229" t="str">
            <v>PUERTO RICO</v>
          </cell>
          <cell r="D229">
            <v>212.11</v>
          </cell>
          <cell r="E229">
            <v>1402.39</v>
          </cell>
        </row>
        <row r="230">
          <cell r="C230" t="str">
            <v>ARABIA SAUDITA</v>
          </cell>
          <cell r="D230">
            <v>69.239999999999995</v>
          </cell>
          <cell r="E230">
            <v>439.95</v>
          </cell>
        </row>
        <row r="231">
          <cell r="C231" t="str">
            <v>TAIWAN (FORMOSA)</v>
          </cell>
          <cell r="D231">
            <v>77.150000000000006</v>
          </cell>
          <cell r="E231">
            <v>397.5</v>
          </cell>
        </row>
        <row r="232">
          <cell r="C232" t="str">
            <v>ESTADOS UNIDOS</v>
          </cell>
          <cell r="D232">
            <v>21423.61</v>
          </cell>
          <cell r="E232">
            <v>140644.37</v>
          </cell>
        </row>
        <row r="233">
          <cell r="C233" t="str">
            <v>URUGUAY</v>
          </cell>
          <cell r="D233">
            <v>12</v>
          </cell>
          <cell r="E233">
            <v>29.6</v>
          </cell>
        </row>
        <row r="234">
          <cell r="C234" t="str">
            <v>VENEZUELA</v>
          </cell>
          <cell r="D234">
            <v>1620.57</v>
          </cell>
          <cell r="E234">
            <v>4224</v>
          </cell>
        </row>
        <row r="235">
          <cell r="A235" t="str">
            <v xml:space="preserve">ELABORACIÓN  </v>
          </cell>
          <cell r="B235" t="str">
            <v>:  Instituto Nacional de Recursos Naturales - INRENA-DGFFS</v>
          </cell>
          <cell r="E235" t="str">
            <v>Continúa…</v>
          </cell>
        </row>
        <row r="236">
          <cell r="A236">
            <v>4420100000</v>
          </cell>
          <cell r="B236" t="str">
            <v>Estatuillas y demás objetos de adorno, de madera</v>
          </cell>
          <cell r="C236" t="str">
            <v>EMIRATOS ARABES UNIDOS</v>
          </cell>
          <cell r="D236">
            <v>6.78</v>
          </cell>
          <cell r="E236">
            <v>35</v>
          </cell>
        </row>
        <row r="237">
          <cell r="C237" t="str">
            <v>ARGENTINA</v>
          </cell>
          <cell r="D237">
            <v>237.43</v>
          </cell>
          <cell r="E237">
            <v>397.96</v>
          </cell>
        </row>
        <row r="238">
          <cell r="C238" t="str">
            <v>AUSTRALIA</v>
          </cell>
          <cell r="D238">
            <v>5.21</v>
          </cell>
          <cell r="E238">
            <v>90.25</v>
          </cell>
        </row>
        <row r="239">
          <cell r="C239" t="str">
            <v>ARUBA</v>
          </cell>
          <cell r="D239">
            <v>88.87</v>
          </cell>
          <cell r="E239">
            <v>199.7</v>
          </cell>
        </row>
        <row r="240">
          <cell r="C240" t="str">
            <v>BELGICA</v>
          </cell>
          <cell r="D240">
            <v>50.19</v>
          </cell>
          <cell r="E240">
            <v>308.10000000000002</v>
          </cell>
        </row>
        <row r="241">
          <cell r="C241" t="str">
            <v>BRASIL</v>
          </cell>
          <cell r="D241">
            <v>7.63</v>
          </cell>
          <cell r="E241">
            <v>58.5</v>
          </cell>
        </row>
        <row r="242">
          <cell r="C242" t="str">
            <v>CANADA</v>
          </cell>
          <cell r="D242">
            <v>180.4</v>
          </cell>
          <cell r="E242">
            <v>1734.95</v>
          </cell>
        </row>
        <row r="243">
          <cell r="C243" t="str">
            <v>CHILE</v>
          </cell>
          <cell r="D243">
            <v>54.1</v>
          </cell>
          <cell r="E243">
            <v>526.51</v>
          </cell>
        </row>
        <row r="244">
          <cell r="C244" t="str">
            <v>COLOMBIA</v>
          </cell>
          <cell r="D244">
            <v>11.92</v>
          </cell>
          <cell r="E244">
            <v>61.2</v>
          </cell>
        </row>
        <row r="245">
          <cell r="C245" t="str">
            <v>COSTA RICA</v>
          </cell>
          <cell r="D245">
            <v>29.99</v>
          </cell>
          <cell r="E245">
            <v>44.5</v>
          </cell>
        </row>
        <row r="246">
          <cell r="C246" t="str">
            <v>SUIZA</v>
          </cell>
          <cell r="D246">
            <v>93.28</v>
          </cell>
          <cell r="E246">
            <v>1690.8</v>
          </cell>
        </row>
        <row r="247">
          <cell r="C247" t="str">
            <v>ALEMANIA</v>
          </cell>
          <cell r="D247">
            <v>1673.69</v>
          </cell>
          <cell r="E247">
            <v>21508.23</v>
          </cell>
        </row>
        <row r="248">
          <cell r="C248" t="str">
            <v>DINAMARCA</v>
          </cell>
          <cell r="D248">
            <v>16.829999999999998</v>
          </cell>
          <cell r="E248">
            <v>37.5</v>
          </cell>
        </row>
        <row r="249">
          <cell r="C249" t="str">
            <v>REPUBLICA DOMINICANA</v>
          </cell>
          <cell r="D249">
            <v>783.81</v>
          </cell>
          <cell r="E249">
            <v>1947.27</v>
          </cell>
        </row>
        <row r="250">
          <cell r="C250" t="str">
            <v>ECUADOR</v>
          </cell>
          <cell r="D250">
            <v>146.36000000000001</v>
          </cell>
          <cell r="E250">
            <v>2713.5</v>
          </cell>
        </row>
        <row r="251">
          <cell r="C251" t="str">
            <v>ESPAYA</v>
          </cell>
          <cell r="D251">
            <v>1342.58</v>
          </cell>
          <cell r="E251">
            <v>6305.92</v>
          </cell>
        </row>
        <row r="252">
          <cell r="C252" t="str">
            <v>FRANCIA</v>
          </cell>
          <cell r="D252">
            <v>1459.73</v>
          </cell>
          <cell r="E252">
            <v>9291.5300000000007</v>
          </cell>
        </row>
        <row r="253">
          <cell r="C253" t="str">
            <v>REINO UNIDO</v>
          </cell>
          <cell r="D253">
            <v>100.36</v>
          </cell>
          <cell r="E253">
            <v>1916.82</v>
          </cell>
        </row>
        <row r="254">
          <cell r="C254" t="str">
            <v>GUAYANA FRANCESA</v>
          </cell>
          <cell r="D254">
            <v>18.61</v>
          </cell>
          <cell r="E254">
            <v>152.94999999999999</v>
          </cell>
        </row>
        <row r="255">
          <cell r="C255" t="str">
            <v>GRECIA</v>
          </cell>
          <cell r="D255">
            <v>4.04</v>
          </cell>
          <cell r="E255">
            <v>15</v>
          </cell>
        </row>
        <row r="256">
          <cell r="C256" t="str">
            <v>GUATEMALA</v>
          </cell>
          <cell r="D256">
            <v>139.15</v>
          </cell>
          <cell r="E256">
            <v>514.23</v>
          </cell>
        </row>
        <row r="257">
          <cell r="C257" t="str">
            <v>HUNGRIA</v>
          </cell>
          <cell r="D257">
            <v>49.1</v>
          </cell>
          <cell r="E257">
            <v>210.6</v>
          </cell>
        </row>
        <row r="258">
          <cell r="C258" t="str">
            <v>ISRAEL</v>
          </cell>
          <cell r="D258">
            <v>0.08</v>
          </cell>
          <cell r="E258">
            <v>1</v>
          </cell>
        </row>
        <row r="259">
          <cell r="C259" t="str">
            <v>ITALIA</v>
          </cell>
          <cell r="D259">
            <v>7183.7</v>
          </cell>
          <cell r="E259">
            <v>55161.34</v>
          </cell>
        </row>
        <row r="260">
          <cell r="C260" t="str">
            <v>JAPON</v>
          </cell>
          <cell r="D260">
            <v>201.22</v>
          </cell>
          <cell r="E260">
            <v>2078.65</v>
          </cell>
        </row>
        <row r="261">
          <cell r="C261" t="str">
            <v>COREA (SUR), REPUBLICA DE</v>
          </cell>
          <cell r="D261">
            <v>214.33</v>
          </cell>
          <cell r="E261">
            <v>3203.71</v>
          </cell>
        </row>
        <row r="262">
          <cell r="C262" t="str">
            <v>LUXEMBURGO</v>
          </cell>
          <cell r="D262">
            <v>10.65</v>
          </cell>
          <cell r="E262">
            <v>146.75</v>
          </cell>
        </row>
        <row r="263">
          <cell r="C263" t="str">
            <v>MEXICO</v>
          </cell>
          <cell r="D263">
            <v>375.62</v>
          </cell>
          <cell r="E263">
            <v>854.1</v>
          </cell>
        </row>
        <row r="264">
          <cell r="C264" t="str">
            <v>PAISES BAJOS</v>
          </cell>
          <cell r="D264">
            <v>43.73</v>
          </cell>
          <cell r="E264">
            <v>722.27</v>
          </cell>
        </row>
        <row r="265">
          <cell r="C265" t="str">
            <v>NORUEGA</v>
          </cell>
          <cell r="D265">
            <v>0.18</v>
          </cell>
          <cell r="E265">
            <v>1</v>
          </cell>
        </row>
        <row r="266">
          <cell r="C266" t="str">
            <v>PANAMA</v>
          </cell>
          <cell r="D266">
            <v>162.06</v>
          </cell>
          <cell r="E266">
            <v>1157.8399999999999</v>
          </cell>
        </row>
        <row r="267">
          <cell r="C267" t="str">
            <v>FILIPINAS</v>
          </cell>
          <cell r="D267">
            <v>0.21</v>
          </cell>
          <cell r="E267">
            <v>6.5</v>
          </cell>
        </row>
        <row r="268">
          <cell r="C268" t="str">
            <v>PUERTO RICO</v>
          </cell>
          <cell r="D268">
            <v>186.26</v>
          </cell>
          <cell r="E268">
            <v>1023.15</v>
          </cell>
        </row>
        <row r="269">
          <cell r="C269" t="str">
            <v>RUMANIA</v>
          </cell>
          <cell r="D269">
            <v>2.36</v>
          </cell>
          <cell r="E269">
            <v>9</v>
          </cell>
        </row>
        <row r="270">
          <cell r="C270" t="str">
            <v>ARABIA SAUDITA</v>
          </cell>
          <cell r="D270">
            <v>82.04</v>
          </cell>
          <cell r="E270">
            <v>452.4</v>
          </cell>
        </row>
        <row r="271">
          <cell r="C271" t="str">
            <v>SUECIA</v>
          </cell>
          <cell r="D271">
            <v>20.53</v>
          </cell>
          <cell r="E271">
            <v>35.799999999999997</v>
          </cell>
        </row>
        <row r="272">
          <cell r="C272" t="str">
            <v>TAIWAN (FORMOSA)</v>
          </cell>
          <cell r="D272">
            <v>72.2</v>
          </cell>
          <cell r="E272">
            <v>372</v>
          </cell>
        </row>
        <row r="273">
          <cell r="A273" t="str">
            <v xml:space="preserve">ELABORACIÓN  </v>
          </cell>
          <cell r="B273" t="str">
            <v>:  Instituto Nacional de Recursos Naturales - INRENA-DGFFS</v>
          </cell>
          <cell r="E273" t="str">
            <v>Continúa…</v>
          </cell>
        </row>
        <row r="274">
          <cell r="C274" t="str">
            <v>UCRANIA</v>
          </cell>
          <cell r="D274">
            <v>0.96</v>
          </cell>
          <cell r="E274">
            <v>35</v>
          </cell>
        </row>
        <row r="275">
          <cell r="C275" t="str">
            <v>ESTADOS UNIDOS</v>
          </cell>
          <cell r="D275">
            <v>19177.14</v>
          </cell>
          <cell r="E275">
            <v>184299.76</v>
          </cell>
        </row>
        <row r="276">
          <cell r="C276" t="str">
            <v>URUGUAY</v>
          </cell>
          <cell r="D276">
            <v>21.22</v>
          </cell>
          <cell r="E276">
            <v>65</v>
          </cell>
        </row>
        <row r="277">
          <cell r="C277" t="str">
            <v>VENEZUELA</v>
          </cell>
          <cell r="D277">
            <v>647.44000000000005</v>
          </cell>
          <cell r="E277">
            <v>1706.45</v>
          </cell>
        </row>
        <row r="278">
          <cell r="A278">
            <v>4420900000</v>
          </cell>
          <cell r="B278" t="str">
            <v xml:space="preserve">Demás marquetería, cofrecillos o estuches p'joyeria u orfebre. </v>
          </cell>
          <cell r="C278" t="str">
            <v>ARGENTINA</v>
          </cell>
          <cell r="D278">
            <v>154.76</v>
          </cell>
          <cell r="E278">
            <v>215</v>
          </cell>
        </row>
        <row r="279">
          <cell r="B279" t="str">
            <v>y manufactura similar de madera</v>
          </cell>
          <cell r="C279" t="str">
            <v>AUSTRALIA</v>
          </cell>
          <cell r="D279">
            <v>5.07</v>
          </cell>
          <cell r="E279">
            <v>60.37</v>
          </cell>
        </row>
        <row r="280">
          <cell r="C280" t="str">
            <v>ARUBA</v>
          </cell>
          <cell r="D280">
            <v>2.65</v>
          </cell>
          <cell r="E280">
            <v>10</v>
          </cell>
        </row>
        <row r="281">
          <cell r="C281" t="str">
            <v>BARBADOS</v>
          </cell>
          <cell r="D281">
            <v>10.77</v>
          </cell>
          <cell r="E281">
            <v>50</v>
          </cell>
        </row>
        <row r="282">
          <cell r="C282" t="str">
            <v>BELGICA</v>
          </cell>
          <cell r="D282">
            <v>3.7</v>
          </cell>
          <cell r="E282">
            <v>68.459999999999994</v>
          </cell>
        </row>
        <row r="283">
          <cell r="C283" t="str">
            <v>BRASIL</v>
          </cell>
          <cell r="D283">
            <v>181.46</v>
          </cell>
          <cell r="E283">
            <v>1604.8</v>
          </cell>
        </row>
        <row r="284">
          <cell r="C284" t="str">
            <v>CANADA</v>
          </cell>
          <cell r="D284">
            <v>124.31</v>
          </cell>
          <cell r="E284">
            <v>581.32000000000005</v>
          </cell>
        </row>
        <row r="285">
          <cell r="C285" t="str">
            <v>CHILE</v>
          </cell>
          <cell r="D285">
            <v>216.92</v>
          </cell>
          <cell r="E285">
            <v>628.5</v>
          </cell>
        </row>
        <row r="286">
          <cell r="C286" t="str">
            <v>COLOMBIA</v>
          </cell>
          <cell r="D286">
            <v>464.49</v>
          </cell>
          <cell r="E286">
            <v>2094.6</v>
          </cell>
        </row>
        <row r="287">
          <cell r="C287" t="str">
            <v>ALEMANIA</v>
          </cell>
          <cell r="D287">
            <v>516.01</v>
          </cell>
          <cell r="E287">
            <v>5635.8</v>
          </cell>
        </row>
        <row r="288">
          <cell r="C288" t="str">
            <v>REPUBLICA DOMINICANA</v>
          </cell>
          <cell r="D288">
            <v>235.71</v>
          </cell>
          <cell r="E288">
            <v>629.27</v>
          </cell>
        </row>
        <row r="289">
          <cell r="C289" t="str">
            <v>ESPAYA</v>
          </cell>
          <cell r="D289">
            <v>1120.71</v>
          </cell>
          <cell r="E289">
            <v>4020.23</v>
          </cell>
        </row>
        <row r="290">
          <cell r="C290" t="str">
            <v>FRANCIA</v>
          </cell>
          <cell r="D290">
            <v>2972.28</v>
          </cell>
          <cell r="E290">
            <v>17148.5</v>
          </cell>
        </row>
        <row r="291">
          <cell r="C291" t="str">
            <v>REINO UNIDO</v>
          </cell>
          <cell r="D291">
            <v>239.22</v>
          </cell>
          <cell r="E291">
            <v>2442.8000000000002</v>
          </cell>
        </row>
        <row r="292">
          <cell r="C292" t="str">
            <v>GRECIA</v>
          </cell>
          <cell r="D292">
            <v>9.74</v>
          </cell>
          <cell r="E292">
            <v>72</v>
          </cell>
        </row>
        <row r="293">
          <cell r="C293" t="str">
            <v>GUATEMALA</v>
          </cell>
          <cell r="D293">
            <v>96.31</v>
          </cell>
          <cell r="E293">
            <v>871.34</v>
          </cell>
        </row>
        <row r="294">
          <cell r="C294" t="str">
            <v>HONDURAS</v>
          </cell>
          <cell r="D294">
            <v>175.4</v>
          </cell>
          <cell r="E294">
            <v>239.24</v>
          </cell>
        </row>
        <row r="295">
          <cell r="C295" t="str">
            <v>HUNGRIA</v>
          </cell>
          <cell r="D295">
            <v>32.83</v>
          </cell>
          <cell r="E295">
            <v>138</v>
          </cell>
        </row>
        <row r="296">
          <cell r="C296" t="str">
            <v>ITALIA</v>
          </cell>
          <cell r="D296">
            <v>3076.91</v>
          </cell>
          <cell r="E296">
            <v>9145.59</v>
          </cell>
        </row>
        <row r="297">
          <cell r="C297" t="str">
            <v>JAPON</v>
          </cell>
          <cell r="D297">
            <v>998</v>
          </cell>
          <cell r="E297">
            <v>10909.15</v>
          </cell>
        </row>
        <row r="298">
          <cell r="C298" t="str">
            <v>COREA (SUR), REPUBLICA DE</v>
          </cell>
          <cell r="D298">
            <v>1.0900000000000001</v>
          </cell>
          <cell r="E298">
            <v>4.93</v>
          </cell>
        </row>
        <row r="299">
          <cell r="C299" t="str">
            <v>MALTA</v>
          </cell>
          <cell r="D299">
            <v>34.369999999999997</v>
          </cell>
          <cell r="E299">
            <v>246</v>
          </cell>
        </row>
        <row r="300">
          <cell r="C300" t="str">
            <v>MEXICO</v>
          </cell>
          <cell r="D300">
            <v>275.33999999999997</v>
          </cell>
          <cell r="E300">
            <v>317</v>
          </cell>
        </row>
        <row r="301">
          <cell r="C301" t="str">
            <v>PANAMA</v>
          </cell>
          <cell r="D301">
            <v>53.54</v>
          </cell>
          <cell r="E301">
            <v>640.79999999999995</v>
          </cell>
        </row>
        <row r="302">
          <cell r="C302" t="str">
            <v>PUERTO RICO</v>
          </cell>
          <cell r="D302">
            <v>319.45</v>
          </cell>
          <cell r="E302">
            <v>2823.51</v>
          </cell>
        </row>
        <row r="303">
          <cell r="C303" t="str">
            <v>ARABIA SAUDITA</v>
          </cell>
          <cell r="D303">
            <v>83.87</v>
          </cell>
          <cell r="E303">
            <v>468.45</v>
          </cell>
        </row>
        <row r="304">
          <cell r="C304" t="str">
            <v>UCRANIA</v>
          </cell>
          <cell r="D304">
            <v>0.34</v>
          </cell>
          <cell r="E304">
            <v>12.5</v>
          </cell>
        </row>
        <row r="305">
          <cell r="C305" t="str">
            <v>ESTADOS UNIDOS</v>
          </cell>
          <cell r="D305">
            <v>31946.43</v>
          </cell>
          <cell r="E305">
            <v>186555</v>
          </cell>
        </row>
        <row r="306">
          <cell r="C306" t="str">
            <v>VENEZUELA</v>
          </cell>
          <cell r="D306">
            <v>613.89</v>
          </cell>
          <cell r="E306">
            <v>2127.65</v>
          </cell>
        </row>
        <row r="307">
          <cell r="A307">
            <v>4421100000</v>
          </cell>
          <cell r="B307" t="str">
            <v>Perchas para prendas de vestir, de madera</v>
          </cell>
          <cell r="C307" t="str">
            <v>CANADA</v>
          </cell>
          <cell r="D307">
            <v>12.56</v>
          </cell>
          <cell r="E307">
            <v>30</v>
          </cell>
        </row>
        <row r="308">
          <cell r="C308" t="str">
            <v>ALEMANIA</v>
          </cell>
          <cell r="D308">
            <v>15.27</v>
          </cell>
          <cell r="E308">
            <v>240</v>
          </cell>
        </row>
        <row r="309">
          <cell r="C309" t="str">
            <v>REPUBLICA DOMINICANA</v>
          </cell>
          <cell r="D309">
            <v>148.08000000000001</v>
          </cell>
          <cell r="E309">
            <v>410</v>
          </cell>
        </row>
        <row r="310">
          <cell r="C310" t="str">
            <v>ITALIA</v>
          </cell>
          <cell r="D310">
            <v>45.99</v>
          </cell>
          <cell r="E310">
            <v>86.4</v>
          </cell>
        </row>
        <row r="311">
          <cell r="C311" t="str">
            <v>PUERTO RICO</v>
          </cell>
          <cell r="D311">
            <v>2.68</v>
          </cell>
          <cell r="E311">
            <v>10</v>
          </cell>
        </row>
        <row r="312">
          <cell r="C312" t="str">
            <v>ESTADOS UNIDOS</v>
          </cell>
          <cell r="D312">
            <v>376.26</v>
          </cell>
          <cell r="E312">
            <v>3942.4</v>
          </cell>
        </row>
        <row r="313">
          <cell r="A313" t="str">
            <v xml:space="preserve">ELABORACIÓN  </v>
          </cell>
          <cell r="B313" t="str">
            <v>:  Instituto Nacional de Recursos Naturales - INRENA-DGFFS</v>
          </cell>
          <cell r="E313" t="str">
            <v>Continúa…</v>
          </cell>
        </row>
        <row r="314">
          <cell r="A314">
            <v>4421901000</v>
          </cell>
          <cell r="B314" t="str">
            <v>Canillas, carretes, p'hilatura o tejido y p' hilo de coser, y art siml d´madera</v>
          </cell>
          <cell r="C314" t="str">
            <v>COLOMBIA</v>
          </cell>
          <cell r="D314">
            <v>18320</v>
          </cell>
          <cell r="E314">
            <v>9360</v>
          </cell>
        </row>
        <row r="315">
          <cell r="C315" t="str">
            <v>ESTADOS UNIDOS</v>
          </cell>
          <cell r="D315">
            <v>1.81</v>
          </cell>
          <cell r="E315">
            <v>37.14</v>
          </cell>
        </row>
        <row r="316">
          <cell r="A316">
            <v>4421902000</v>
          </cell>
          <cell r="B316" t="str">
            <v>Palillos de diente, de madera</v>
          </cell>
          <cell r="C316" t="str">
            <v>CHILE</v>
          </cell>
          <cell r="D316">
            <v>7.31</v>
          </cell>
          <cell r="E316">
            <v>67.5</v>
          </cell>
        </row>
        <row r="317">
          <cell r="C317" t="str">
            <v>JAPON</v>
          </cell>
          <cell r="D317">
            <v>6.27</v>
          </cell>
          <cell r="E317">
            <v>135</v>
          </cell>
        </row>
        <row r="318">
          <cell r="C318" t="str">
            <v>COREA (SUR), REPUBLICA DE</v>
          </cell>
          <cell r="D318">
            <v>0.27</v>
          </cell>
          <cell r="E318">
            <v>1.22</v>
          </cell>
        </row>
        <row r="319">
          <cell r="C319" t="str">
            <v>PUERTO RICO</v>
          </cell>
          <cell r="D319">
            <v>0.61</v>
          </cell>
          <cell r="E319">
            <v>3.36</v>
          </cell>
        </row>
        <row r="320">
          <cell r="C320" t="str">
            <v>ESTADOS UNIDOS</v>
          </cell>
          <cell r="D320">
            <v>21.96</v>
          </cell>
          <cell r="E320">
            <v>107.02</v>
          </cell>
        </row>
        <row r="321">
          <cell r="A321">
            <v>4421909000</v>
          </cell>
          <cell r="B321" t="str">
            <v>Demás manufactura de madera</v>
          </cell>
          <cell r="C321" t="str">
            <v>EMIRATOS ARABES UNIDOS</v>
          </cell>
          <cell r="D321">
            <v>228.35</v>
          </cell>
          <cell r="E321">
            <v>808</v>
          </cell>
        </row>
        <row r="322">
          <cell r="C322" t="str">
            <v>ARUBA</v>
          </cell>
          <cell r="D322">
            <v>33.94</v>
          </cell>
          <cell r="E322">
            <v>60</v>
          </cell>
        </row>
        <row r="323">
          <cell r="C323" t="str">
            <v>BOLIVIA</v>
          </cell>
          <cell r="D323">
            <v>15.5</v>
          </cell>
          <cell r="E323">
            <v>80</v>
          </cell>
        </row>
        <row r="324">
          <cell r="C324" t="str">
            <v>BRASIL</v>
          </cell>
          <cell r="D324">
            <v>39.020000000000003</v>
          </cell>
          <cell r="E324">
            <v>82.7</v>
          </cell>
        </row>
        <row r="325">
          <cell r="C325" t="str">
            <v>CANADA</v>
          </cell>
          <cell r="D325">
            <v>0.19</v>
          </cell>
          <cell r="E325">
            <v>33.9</v>
          </cell>
        </row>
        <row r="326">
          <cell r="C326" t="str">
            <v>CHILE</v>
          </cell>
          <cell r="D326">
            <v>389.86</v>
          </cell>
          <cell r="E326">
            <v>132.99</v>
          </cell>
        </row>
        <row r="327">
          <cell r="C327" t="str">
            <v>COLOMBIA</v>
          </cell>
          <cell r="D327">
            <v>1455</v>
          </cell>
          <cell r="E327">
            <v>3427.5</v>
          </cell>
        </row>
        <row r="328">
          <cell r="C328" t="str">
            <v>SUIZA</v>
          </cell>
          <cell r="D328">
            <v>1.22</v>
          </cell>
          <cell r="E328">
            <v>20</v>
          </cell>
        </row>
        <row r="329">
          <cell r="C329" t="str">
            <v>ALEMANIA</v>
          </cell>
          <cell r="D329">
            <v>45.89</v>
          </cell>
          <cell r="E329">
            <v>781.7</v>
          </cell>
        </row>
        <row r="330">
          <cell r="C330" t="str">
            <v>REPUBLICA DOMINICANA</v>
          </cell>
          <cell r="D330">
            <v>148824.45000000001</v>
          </cell>
          <cell r="E330">
            <v>87289.77</v>
          </cell>
        </row>
        <row r="331">
          <cell r="C331" t="str">
            <v>ECUADOR</v>
          </cell>
          <cell r="D331">
            <v>329.42</v>
          </cell>
          <cell r="E331">
            <v>971.62</v>
          </cell>
        </row>
        <row r="332">
          <cell r="C332" t="str">
            <v>ESPAYA</v>
          </cell>
          <cell r="D332">
            <v>579.55999999999995</v>
          </cell>
          <cell r="E332">
            <v>706.5</v>
          </cell>
        </row>
        <row r="333">
          <cell r="C333" t="str">
            <v>FRANCIA</v>
          </cell>
          <cell r="D333">
            <v>391.08</v>
          </cell>
          <cell r="E333">
            <v>3199.5</v>
          </cell>
        </row>
        <row r="334">
          <cell r="C334" t="str">
            <v>REINO UNIDO</v>
          </cell>
          <cell r="D334">
            <v>267.39999999999998</v>
          </cell>
          <cell r="E334">
            <v>580</v>
          </cell>
        </row>
        <row r="335">
          <cell r="C335" t="str">
            <v>GUAYANA FRANCESA</v>
          </cell>
          <cell r="D335">
            <v>0.98</v>
          </cell>
          <cell r="E335">
            <v>24.36</v>
          </cell>
        </row>
        <row r="336">
          <cell r="C336" t="str">
            <v>GUATEMALA</v>
          </cell>
          <cell r="D336">
            <v>14.77</v>
          </cell>
          <cell r="E336">
            <v>66.849999999999994</v>
          </cell>
        </row>
        <row r="337">
          <cell r="C337" t="str">
            <v>HUNGRIA</v>
          </cell>
          <cell r="D337">
            <v>1.74</v>
          </cell>
          <cell r="E337">
            <v>10</v>
          </cell>
        </row>
        <row r="338">
          <cell r="C338" t="str">
            <v>ITALIA</v>
          </cell>
          <cell r="D338">
            <v>385754.7</v>
          </cell>
          <cell r="E338">
            <v>475979.48</v>
          </cell>
        </row>
        <row r="339">
          <cell r="C339" t="str">
            <v>JAPON</v>
          </cell>
          <cell r="D339">
            <v>3.54</v>
          </cell>
          <cell r="E339">
            <v>40</v>
          </cell>
        </row>
        <row r="340">
          <cell r="C340" t="str">
            <v>MEXICO</v>
          </cell>
          <cell r="D340">
            <v>592.08000000000004</v>
          </cell>
          <cell r="E340">
            <v>209.2</v>
          </cell>
        </row>
        <row r="341">
          <cell r="C341" t="str">
            <v>PAISES BAJOS</v>
          </cell>
          <cell r="D341">
            <v>802.7</v>
          </cell>
          <cell r="E341">
            <v>1855.57</v>
          </cell>
        </row>
        <row r="342">
          <cell r="C342" t="str">
            <v>PUERTO RICO</v>
          </cell>
          <cell r="D342">
            <v>155.30000000000001</v>
          </cell>
          <cell r="E342">
            <v>678.96</v>
          </cell>
        </row>
        <row r="343">
          <cell r="C343" t="str">
            <v>SUECIA</v>
          </cell>
          <cell r="D343">
            <v>21060.97</v>
          </cell>
          <cell r="E343">
            <v>30194.2</v>
          </cell>
        </row>
        <row r="344">
          <cell r="C344" t="str">
            <v>TAIWAN (FORMOSA)</v>
          </cell>
          <cell r="D344">
            <v>26.77</v>
          </cell>
          <cell r="E344">
            <v>100</v>
          </cell>
        </row>
        <row r="345">
          <cell r="C345" t="str">
            <v>UCRANIA</v>
          </cell>
          <cell r="D345">
            <v>1.56</v>
          </cell>
          <cell r="E345">
            <v>48</v>
          </cell>
        </row>
        <row r="346">
          <cell r="C346" t="str">
            <v>ESTADOS UNIDOS</v>
          </cell>
          <cell r="D346">
            <v>803532.93</v>
          </cell>
          <cell r="E346">
            <v>1218628.33</v>
          </cell>
        </row>
        <row r="347">
          <cell r="C347" t="str">
            <v>VENEZUELA</v>
          </cell>
          <cell r="D347">
            <v>213.24</v>
          </cell>
          <cell r="E347">
            <v>1127.71</v>
          </cell>
        </row>
        <row r="348">
          <cell r="C348" t="str">
            <v>SUDAFRICA, REPUBLICA DE</v>
          </cell>
          <cell r="D348">
            <v>2.1800000000000002</v>
          </cell>
          <cell r="E348">
            <v>13</v>
          </cell>
        </row>
        <row r="349">
          <cell r="B349" t="str">
            <v/>
          </cell>
          <cell r="D349">
            <v>4027800.1300000013</v>
          </cell>
          <cell r="E349">
            <v>5926770.8300000001</v>
          </cell>
        </row>
        <row r="350">
          <cell r="A350" t="str">
            <v xml:space="preserve">ELABORACIÓN  </v>
          </cell>
          <cell r="B350" t="str">
            <v>:  Instituto Nacional de Recursos Naturales - INRENA-DGFFS</v>
          </cell>
          <cell r="E350" t="str">
            <v>Continúa…</v>
          </cell>
        </row>
        <row r="351">
          <cell r="B351" t="str">
            <v/>
          </cell>
        </row>
        <row r="352">
          <cell r="A352">
            <v>4707300000</v>
          </cell>
          <cell r="B352" t="str">
            <v>Desperdicios o desechos de papel o cartón obten. principal. a par</v>
          </cell>
          <cell r="C352" t="str">
            <v>BOLIVIA</v>
          </cell>
          <cell r="D352">
            <v>498880</v>
          </cell>
          <cell r="E352">
            <v>41503.65</v>
          </cell>
        </row>
        <row r="353">
          <cell r="B353" t="str">
            <v>a partir de pasta mecánica</v>
          </cell>
          <cell r="C353" t="str">
            <v>ECUADOR</v>
          </cell>
          <cell r="D353">
            <v>2857625</v>
          </cell>
          <cell r="E353">
            <v>254623.11</v>
          </cell>
        </row>
        <row r="354">
          <cell r="A354">
            <v>4707900000</v>
          </cell>
          <cell r="B354" t="str">
            <v>Demás desperdicios y desechos de papel o cartón sin clasificar</v>
          </cell>
          <cell r="C354" t="str">
            <v>ECUADOR</v>
          </cell>
          <cell r="D354">
            <v>53550</v>
          </cell>
          <cell r="E354">
            <v>13571.75</v>
          </cell>
        </row>
        <row r="355">
          <cell r="B355" t="str">
            <v/>
          </cell>
          <cell r="D355">
            <v>3410055</v>
          </cell>
          <cell r="E355">
            <v>309698.51</v>
          </cell>
        </row>
        <row r="356">
          <cell r="B356" t="str">
            <v/>
          </cell>
        </row>
        <row r="357">
          <cell r="A357">
            <v>4802200000</v>
          </cell>
          <cell r="B357" t="str">
            <v>Papel y cartón soporte para papel o cartón fotosensibles, termosensible</v>
          </cell>
          <cell r="C357" t="str">
            <v>PANAMA</v>
          </cell>
          <cell r="D357">
            <v>3.33</v>
          </cell>
          <cell r="E357">
            <v>42.02</v>
          </cell>
        </row>
        <row r="358">
          <cell r="C358" t="str">
            <v>VENEZUELA</v>
          </cell>
          <cell r="D358">
            <v>33.5</v>
          </cell>
          <cell r="E358">
            <v>186.72</v>
          </cell>
        </row>
        <row r="359">
          <cell r="A359">
            <v>4802300000</v>
          </cell>
          <cell r="B359" t="str">
            <v>Papel soporte para papel carbón (carbónico)</v>
          </cell>
          <cell r="C359" t="str">
            <v>COLOMBIA</v>
          </cell>
          <cell r="D359">
            <v>2143</v>
          </cell>
          <cell r="E359">
            <v>2321.6</v>
          </cell>
        </row>
        <row r="360">
          <cell r="C360" t="str">
            <v>VENEZUELA</v>
          </cell>
          <cell r="D360">
            <v>58.44</v>
          </cell>
          <cell r="E360">
            <v>264.39999999999998</v>
          </cell>
        </row>
        <row r="361">
          <cell r="A361">
            <v>4802510000</v>
          </cell>
          <cell r="B361" t="str">
            <v>Demás papeles y cartones, s/fibras obten. por procedim. mecánico</v>
          </cell>
          <cell r="C361" t="str">
            <v>COLOMBIA</v>
          </cell>
          <cell r="D361">
            <v>58644</v>
          </cell>
          <cell r="E361">
            <v>72366.710000000006</v>
          </cell>
        </row>
        <row r="362">
          <cell r="B362" t="str">
            <v>de gramaje &lt;40 G/M2</v>
          </cell>
          <cell r="C362" t="str">
            <v>ALEMANIA</v>
          </cell>
          <cell r="D362">
            <v>0.34</v>
          </cell>
          <cell r="E362">
            <v>1</v>
          </cell>
        </row>
        <row r="363">
          <cell r="C363" t="str">
            <v>ECUADOR</v>
          </cell>
          <cell r="D363">
            <v>246616</v>
          </cell>
          <cell r="E363">
            <v>231595.86</v>
          </cell>
        </row>
        <row r="364">
          <cell r="C364" t="str">
            <v>REINO UNIDO</v>
          </cell>
          <cell r="D364">
            <v>0.19</v>
          </cell>
          <cell r="E364">
            <v>1</v>
          </cell>
        </row>
        <row r="365">
          <cell r="A365">
            <v>4802521000</v>
          </cell>
          <cell r="B365" t="str">
            <v>Papel de seguridad para cheques de gramaje &gt;=40 g/m2 pero &lt;=150 g</v>
          </cell>
          <cell r="C365" t="str">
            <v>REPUBLICA DOMINICANA</v>
          </cell>
          <cell r="D365">
            <v>13639</v>
          </cell>
          <cell r="E365">
            <v>21795.119999999999</v>
          </cell>
        </row>
        <row r="366">
          <cell r="C366" t="str">
            <v>ECUADOR</v>
          </cell>
          <cell r="D366">
            <v>207</v>
          </cell>
          <cell r="E366">
            <v>150</v>
          </cell>
        </row>
        <row r="367">
          <cell r="A367">
            <v>4802529000</v>
          </cell>
          <cell r="B367" t="str">
            <v xml:space="preserve">Demás papeles y cartones, s/fibras obten. p'procedim. mecánico </v>
          </cell>
          <cell r="C367" t="str">
            <v>BOLIVIA</v>
          </cell>
          <cell r="D367">
            <v>702.9</v>
          </cell>
          <cell r="E367">
            <v>1556.07</v>
          </cell>
        </row>
        <row r="368">
          <cell r="C368" t="str">
            <v>CHILE</v>
          </cell>
          <cell r="D368">
            <v>295</v>
          </cell>
          <cell r="E368">
            <v>574.98</v>
          </cell>
        </row>
        <row r="369">
          <cell r="C369" t="str">
            <v>COLOMBIA</v>
          </cell>
          <cell r="D369">
            <v>178407.25</v>
          </cell>
          <cell r="E369">
            <v>149102.62</v>
          </cell>
        </row>
        <row r="370">
          <cell r="C370" t="str">
            <v>ECUADOR</v>
          </cell>
          <cell r="D370">
            <v>2629908</v>
          </cell>
          <cell r="E370">
            <v>2312388.81</v>
          </cell>
        </row>
        <row r="371">
          <cell r="A371">
            <v>4802530090</v>
          </cell>
          <cell r="B371" t="str">
            <v>Demás papeles y cartones s/fibras obten. por procedim. Mecánico</v>
          </cell>
          <cell r="C371" t="str">
            <v>CHILE</v>
          </cell>
          <cell r="D371">
            <v>531</v>
          </cell>
          <cell r="E371">
            <v>1757.32</v>
          </cell>
        </row>
        <row r="372">
          <cell r="C372" t="str">
            <v>ECUADOR</v>
          </cell>
          <cell r="D372">
            <v>33403</v>
          </cell>
          <cell r="E372">
            <v>30396.73</v>
          </cell>
        </row>
        <row r="373">
          <cell r="A373">
            <v>4802602000</v>
          </cell>
          <cell r="B373" t="str">
            <v>Otros papeles de seguridad en los q' mas del 10%  peso esta const. fibra</v>
          </cell>
          <cell r="C373" t="str">
            <v>VENEZUELA</v>
          </cell>
          <cell r="D373">
            <v>4700</v>
          </cell>
          <cell r="E373">
            <v>13750</v>
          </cell>
        </row>
        <row r="374">
          <cell r="A374">
            <v>4803009000</v>
          </cell>
          <cell r="B374" t="str">
            <v>Demás papel del utiliz. p' papel higiénico, toallitas p'desmaquilar</v>
          </cell>
          <cell r="C374" t="str">
            <v>CHILE</v>
          </cell>
          <cell r="D374">
            <v>1177979.52</v>
          </cell>
          <cell r="E374">
            <v>794663.25</v>
          </cell>
        </row>
        <row r="375">
          <cell r="C375" t="str">
            <v>COLOMBIA</v>
          </cell>
          <cell r="D375">
            <v>3394651</v>
          </cell>
          <cell r="E375">
            <v>3117145.51</v>
          </cell>
        </row>
        <row r="376">
          <cell r="C376" t="str">
            <v>ECUADOR</v>
          </cell>
          <cell r="D376">
            <v>702338</v>
          </cell>
          <cell r="E376">
            <v>674244.48</v>
          </cell>
        </row>
        <row r="377">
          <cell r="C377" t="str">
            <v>VENEZUELA</v>
          </cell>
          <cell r="D377">
            <v>914888</v>
          </cell>
          <cell r="E377">
            <v>846650.98</v>
          </cell>
        </row>
        <row r="378">
          <cell r="A378">
            <v>4804190000</v>
          </cell>
          <cell r="B378" t="str">
            <v>Demás papel y cartón para caras (cubiertas)("kraftliner")</v>
          </cell>
          <cell r="C378" t="str">
            <v>BOLIVIA</v>
          </cell>
          <cell r="D378">
            <v>13000</v>
          </cell>
          <cell r="E378">
            <v>4576</v>
          </cell>
        </row>
        <row r="379">
          <cell r="A379">
            <v>4804310090</v>
          </cell>
          <cell r="B379" t="str">
            <v>Demás papeles y cartones kraft, crudo, de gramaje&lt;=150g/m2</v>
          </cell>
          <cell r="C379" t="str">
            <v>ECUADOR</v>
          </cell>
          <cell r="D379">
            <v>244721</v>
          </cell>
          <cell r="E379">
            <v>90546.77</v>
          </cell>
        </row>
        <row r="380">
          <cell r="A380">
            <v>4804390000</v>
          </cell>
          <cell r="B380" t="str">
            <v>Demás papeles y cartones kraft, de gramaje&lt;=150g/m2</v>
          </cell>
          <cell r="C380" t="str">
            <v>ECUADOR</v>
          </cell>
          <cell r="D380">
            <v>11817.13</v>
          </cell>
          <cell r="E380">
            <v>34269.69</v>
          </cell>
        </row>
        <row r="381">
          <cell r="A381">
            <v>4805100000</v>
          </cell>
          <cell r="B381" t="str">
            <v>Papel semiquimico para acanalar, sin estucar ni recubrir</v>
          </cell>
          <cell r="C381" t="str">
            <v>BOLIVIA</v>
          </cell>
          <cell r="D381">
            <v>291413</v>
          </cell>
          <cell r="E381">
            <v>113626.84</v>
          </cell>
        </row>
        <row r="382">
          <cell r="C382" t="str">
            <v>CHILE</v>
          </cell>
          <cell r="D382">
            <v>1497269</v>
          </cell>
          <cell r="E382">
            <v>521497.14</v>
          </cell>
        </row>
        <row r="383">
          <cell r="C383" t="str">
            <v>ECUADOR</v>
          </cell>
          <cell r="D383">
            <v>2306405</v>
          </cell>
          <cell r="E383">
            <v>805550.89</v>
          </cell>
        </row>
        <row r="384">
          <cell r="C384" t="str">
            <v>GUATEMALA</v>
          </cell>
          <cell r="D384">
            <v>6567948</v>
          </cell>
          <cell r="E384">
            <v>2041964.83</v>
          </cell>
        </row>
        <row r="385">
          <cell r="C385" t="str">
            <v>HONDURAS</v>
          </cell>
          <cell r="D385">
            <v>1569158</v>
          </cell>
          <cell r="E385">
            <v>470243.02</v>
          </cell>
        </row>
        <row r="386">
          <cell r="C386" t="str">
            <v>PUERTO RICO</v>
          </cell>
          <cell r="D386">
            <v>36760</v>
          </cell>
          <cell r="E386">
            <v>12227.17</v>
          </cell>
        </row>
        <row r="387">
          <cell r="C387" t="str">
            <v>ESTADOS UNIDOS</v>
          </cell>
          <cell r="D387">
            <v>41163</v>
          </cell>
          <cell r="E387">
            <v>14468.79</v>
          </cell>
        </row>
        <row r="388">
          <cell r="C388" t="str">
            <v>VENEZUELA</v>
          </cell>
          <cell r="D388">
            <v>507815</v>
          </cell>
          <cell r="E388">
            <v>159200</v>
          </cell>
        </row>
        <row r="389">
          <cell r="A389" t="str">
            <v xml:space="preserve">ELABORACIÓN  </v>
          </cell>
          <cell r="B389" t="str">
            <v>:  Instituto Nacional de Recursos Naturales - INRENA-DGFFS</v>
          </cell>
          <cell r="E389" t="str">
            <v>Continúa…</v>
          </cell>
        </row>
        <row r="390">
          <cell r="A390">
            <v>4805300000</v>
          </cell>
          <cell r="B390" t="str">
            <v>Papel sulfito para envolver, sin estucar ni recubrir</v>
          </cell>
          <cell r="C390" t="str">
            <v>BOLIVIA</v>
          </cell>
          <cell r="D390">
            <v>41149</v>
          </cell>
          <cell r="E390">
            <v>41797.68</v>
          </cell>
        </row>
        <row r="391">
          <cell r="C391" t="str">
            <v>COLOMBIA</v>
          </cell>
          <cell r="D391">
            <v>125183</v>
          </cell>
          <cell r="E391">
            <v>114943.94</v>
          </cell>
        </row>
        <row r="392">
          <cell r="C392" t="str">
            <v>ECUADOR</v>
          </cell>
          <cell r="D392">
            <v>402461</v>
          </cell>
          <cell r="E392">
            <v>378695.65</v>
          </cell>
        </row>
        <row r="393">
          <cell r="A393">
            <v>4805601000</v>
          </cell>
          <cell r="B393" t="str">
            <v>Demás papeles y cartones absorb, útil. p'la fabr. de lam. plastic</v>
          </cell>
          <cell r="C393" t="str">
            <v>COLOMBIA</v>
          </cell>
          <cell r="D393">
            <v>12736</v>
          </cell>
          <cell r="E393">
            <v>14478.54</v>
          </cell>
        </row>
        <row r="394">
          <cell r="A394">
            <v>4805609090</v>
          </cell>
          <cell r="B394" t="str">
            <v>Demás papeles y cartones de gramaje &lt;= 150 g/m2</v>
          </cell>
          <cell r="C394" t="str">
            <v>ARGENTINA</v>
          </cell>
          <cell r="D394">
            <v>35</v>
          </cell>
          <cell r="E394">
            <v>281.38</v>
          </cell>
        </row>
        <row r="395">
          <cell r="C395" t="str">
            <v>BOLIVIA</v>
          </cell>
          <cell r="D395">
            <v>5774.16</v>
          </cell>
          <cell r="E395">
            <v>7465.78</v>
          </cell>
        </row>
        <row r="396">
          <cell r="C396" t="str">
            <v>ECUADOR</v>
          </cell>
          <cell r="D396">
            <v>659930</v>
          </cell>
          <cell r="E396">
            <v>312144.59999999998</v>
          </cell>
        </row>
        <row r="397">
          <cell r="A397">
            <v>4805709000</v>
          </cell>
          <cell r="B397" t="str">
            <v>Demás papeles y cartones de gramaje &gt; 150 g/m2 pero &lt; 225 g/m2</v>
          </cell>
          <cell r="C397" t="str">
            <v>BOLIVIA</v>
          </cell>
          <cell r="D397">
            <v>375035.4</v>
          </cell>
          <cell r="E397">
            <v>127570.54</v>
          </cell>
        </row>
        <row r="398">
          <cell r="C398" t="str">
            <v>ECUADOR</v>
          </cell>
          <cell r="D398">
            <v>386414</v>
          </cell>
          <cell r="E398">
            <v>182914.08</v>
          </cell>
        </row>
        <row r="399">
          <cell r="C399" t="str">
            <v>EL SALVADOR</v>
          </cell>
          <cell r="D399">
            <v>46558.58</v>
          </cell>
          <cell r="E399">
            <v>16436.650000000001</v>
          </cell>
        </row>
        <row r="400">
          <cell r="A400">
            <v>4805809000</v>
          </cell>
          <cell r="B400" t="str">
            <v>Demás papeles y cartones de gramaje &gt;= 225 g/m2</v>
          </cell>
          <cell r="C400" t="str">
            <v>BOLIVIA</v>
          </cell>
          <cell r="D400">
            <v>57500</v>
          </cell>
          <cell r="E400">
            <v>22988</v>
          </cell>
        </row>
        <row r="401">
          <cell r="C401" t="str">
            <v>ECUADOR</v>
          </cell>
          <cell r="D401">
            <v>90866</v>
          </cell>
          <cell r="E401">
            <v>42707.02</v>
          </cell>
        </row>
        <row r="402">
          <cell r="C402" t="str">
            <v>EL SALVADOR</v>
          </cell>
          <cell r="D402">
            <v>94431.42</v>
          </cell>
          <cell r="E402">
            <v>33377.51</v>
          </cell>
        </row>
        <row r="403">
          <cell r="A403">
            <v>4808100000</v>
          </cell>
          <cell r="B403" t="str">
            <v>Papel y cartón  corrugados,  incluso perforados</v>
          </cell>
          <cell r="C403" t="str">
            <v>COLOMBIA</v>
          </cell>
          <cell r="D403">
            <v>600</v>
          </cell>
          <cell r="E403">
            <v>3180</v>
          </cell>
        </row>
        <row r="404">
          <cell r="C404" t="str">
            <v>ECUADOR</v>
          </cell>
          <cell r="D404">
            <v>286.69</v>
          </cell>
          <cell r="E404">
            <v>1494.94</v>
          </cell>
        </row>
        <row r="405">
          <cell r="C405" t="str">
            <v>FRANCIA</v>
          </cell>
          <cell r="D405">
            <v>699.2</v>
          </cell>
          <cell r="E405">
            <v>2016</v>
          </cell>
        </row>
        <row r="406">
          <cell r="A406">
            <v>4808300000</v>
          </cell>
          <cell r="B406" t="str">
            <v>Demás papeles kraft, rizados ("crepés") o plisados, incluso gofrados</v>
          </cell>
          <cell r="C406" t="str">
            <v>BOLIVIA</v>
          </cell>
          <cell r="D406">
            <v>875.15</v>
          </cell>
          <cell r="E406">
            <v>4832.6000000000004</v>
          </cell>
        </row>
        <row r="407">
          <cell r="A407">
            <v>4809100000</v>
          </cell>
          <cell r="B407" t="str">
            <v>Papel carbón (carbónico) y papeles similares</v>
          </cell>
          <cell r="C407" t="str">
            <v>BOLIVIA</v>
          </cell>
          <cell r="D407">
            <v>4909</v>
          </cell>
          <cell r="E407">
            <v>12047.06</v>
          </cell>
        </row>
        <row r="408">
          <cell r="C408" t="str">
            <v>ESTADOS UNIDOS</v>
          </cell>
          <cell r="D408">
            <v>60</v>
          </cell>
          <cell r="E408">
            <v>531.25</v>
          </cell>
        </row>
        <row r="409">
          <cell r="A409">
            <v>4809900090</v>
          </cell>
          <cell r="B409" t="str">
            <v>Demás papel carbón, autocopia y demás papeles p'copiar o transferir, en bobinas/hojas</v>
          </cell>
          <cell r="C409" t="str">
            <v>BOLIVIA</v>
          </cell>
          <cell r="D409">
            <v>3805</v>
          </cell>
          <cell r="E409">
            <v>29222.09</v>
          </cell>
        </row>
        <row r="410">
          <cell r="A410">
            <v>4810119000</v>
          </cell>
          <cell r="B410" t="str">
            <v>Papel y cartón de los utiliz. para escribir, imprimir de gramaje &gt;60 pero &lt;=150 G/M2</v>
          </cell>
          <cell r="C410" t="str">
            <v>BOLIVIA</v>
          </cell>
          <cell r="D410">
            <v>2155</v>
          </cell>
          <cell r="E410">
            <v>2060.5</v>
          </cell>
        </row>
        <row r="411">
          <cell r="A411">
            <v>4810120000</v>
          </cell>
          <cell r="B411" t="str">
            <v>Papel y cartón de los utiliz. para escribir de gramaje &gt; 150 g/m2</v>
          </cell>
          <cell r="C411" t="str">
            <v>ECUADOR</v>
          </cell>
          <cell r="D411">
            <v>30229</v>
          </cell>
          <cell r="E411">
            <v>27206.1</v>
          </cell>
        </row>
        <row r="412">
          <cell r="A412">
            <v>4810390000</v>
          </cell>
          <cell r="B412" t="str">
            <v>Demás papel y cartón kraft, exc.los util.p'escribir, imprimir u otros afines gráficos</v>
          </cell>
          <cell r="C412" t="str">
            <v>BOLIVIA</v>
          </cell>
          <cell r="D412">
            <v>1553.9</v>
          </cell>
          <cell r="E412">
            <v>1087.93</v>
          </cell>
        </row>
        <row r="413">
          <cell r="A413">
            <v>4811210000</v>
          </cell>
          <cell r="B413" t="str">
            <v>Papel y cartón autoadhesivos, en bobinas o en hojas</v>
          </cell>
          <cell r="C413" t="str">
            <v>ZONAS FRANCAS DEL PERU</v>
          </cell>
          <cell r="D413">
            <v>334.3</v>
          </cell>
          <cell r="E413">
            <v>2108.4</v>
          </cell>
        </row>
        <row r="414">
          <cell r="C414" t="str">
            <v>BOLIVIA</v>
          </cell>
          <cell r="D414">
            <v>349.95</v>
          </cell>
          <cell r="E414">
            <v>1303.6199999999999</v>
          </cell>
        </row>
        <row r="415">
          <cell r="C415" t="str">
            <v>ECUADOR</v>
          </cell>
          <cell r="D415">
            <v>48439</v>
          </cell>
          <cell r="E415">
            <v>137065.67000000001</v>
          </cell>
        </row>
        <row r="416">
          <cell r="A416">
            <v>4811290000</v>
          </cell>
          <cell r="B416" t="str">
            <v>Demás papel y cartón engomados, en bobinas o en hojas</v>
          </cell>
          <cell r="C416" t="str">
            <v>BOLIVIA</v>
          </cell>
          <cell r="D416">
            <v>10887.7</v>
          </cell>
          <cell r="E416">
            <v>15405.01</v>
          </cell>
        </row>
        <row r="417">
          <cell r="A417">
            <v>4811399000</v>
          </cell>
          <cell r="B417" t="str">
            <v>Demás papel y cartón recubiertos, impregnados o revestidos de plástico</v>
          </cell>
          <cell r="C417" t="str">
            <v>ZONAS FRANCAS DEL PERU</v>
          </cell>
          <cell r="D417">
            <v>438</v>
          </cell>
          <cell r="E417">
            <v>1963.57</v>
          </cell>
        </row>
        <row r="418">
          <cell r="C418" t="str">
            <v>CHILE</v>
          </cell>
          <cell r="D418">
            <v>91</v>
          </cell>
          <cell r="E418">
            <v>777.38</v>
          </cell>
        </row>
        <row r="419">
          <cell r="C419" t="str">
            <v>REPUBLICA DOMINICANA</v>
          </cell>
          <cell r="D419">
            <v>546.37</v>
          </cell>
          <cell r="E419">
            <v>4370.96</v>
          </cell>
        </row>
        <row r="420">
          <cell r="A420">
            <v>4811409000</v>
          </cell>
          <cell r="B420" t="str">
            <v>Demás papel y cartón recubierto, impregnado o revestido de cera,parafina,estearina</v>
          </cell>
          <cell r="C420" t="str">
            <v>CHILE</v>
          </cell>
          <cell r="D420">
            <v>3033.5</v>
          </cell>
          <cell r="E420">
            <v>12892.38</v>
          </cell>
        </row>
        <row r="421">
          <cell r="C421" t="str">
            <v>GUATEMALA</v>
          </cell>
          <cell r="D421">
            <v>1512.51</v>
          </cell>
          <cell r="E421">
            <v>7789.4</v>
          </cell>
        </row>
        <row r="422">
          <cell r="C422" t="str">
            <v>VENEZUELA</v>
          </cell>
          <cell r="D422">
            <v>325.5</v>
          </cell>
          <cell r="E422">
            <v>1433.7</v>
          </cell>
        </row>
        <row r="423">
          <cell r="A423">
            <v>4811902000</v>
          </cell>
          <cell r="B423" t="str">
            <v>Papeles, cartones, guata de celulosa de celulosa para juntas o empaquetaduras</v>
          </cell>
          <cell r="C423" t="str">
            <v>BOLIVIA</v>
          </cell>
          <cell r="D423">
            <v>15.66</v>
          </cell>
          <cell r="E423">
            <v>149.97999999999999</v>
          </cell>
        </row>
        <row r="424">
          <cell r="C424" t="str">
            <v>COSTA RICA</v>
          </cell>
          <cell r="D424">
            <v>0.63</v>
          </cell>
          <cell r="E424">
            <v>138.76</v>
          </cell>
        </row>
        <row r="425">
          <cell r="C425" t="str">
            <v>ESTADOS UNIDOS</v>
          </cell>
          <cell r="D425">
            <v>5.59</v>
          </cell>
          <cell r="E425">
            <v>62.78</v>
          </cell>
        </row>
        <row r="426">
          <cell r="A426" t="str">
            <v xml:space="preserve">ELABORACIÓN  </v>
          </cell>
          <cell r="B426" t="str">
            <v>:  Instituto Nacional de Recursos Naturales - INRENA-DGFFS</v>
          </cell>
          <cell r="E426" t="str">
            <v>Continúa…</v>
          </cell>
        </row>
        <row r="427">
          <cell r="A427">
            <v>4811909000</v>
          </cell>
          <cell r="B427" t="str">
            <v>Demás papeles, cartones, guata de celulosa y napa de fibra de celulosa</v>
          </cell>
          <cell r="C427" t="str">
            <v>BOLIVIA</v>
          </cell>
          <cell r="D427">
            <v>1388.34</v>
          </cell>
          <cell r="E427">
            <v>2396.3000000000002</v>
          </cell>
        </row>
        <row r="428">
          <cell r="C428" t="str">
            <v>REPUBLICA DOMINICANA</v>
          </cell>
          <cell r="D428">
            <v>1.67</v>
          </cell>
          <cell r="E428">
            <v>1</v>
          </cell>
        </row>
        <row r="429">
          <cell r="C429" t="str">
            <v>ECUADOR</v>
          </cell>
          <cell r="D429">
            <v>700</v>
          </cell>
          <cell r="E429">
            <v>3350</v>
          </cell>
        </row>
        <row r="430">
          <cell r="C430" t="str">
            <v>MEXICO</v>
          </cell>
          <cell r="D430">
            <v>81632.3</v>
          </cell>
          <cell r="E430">
            <v>277052.02</v>
          </cell>
        </row>
        <row r="431">
          <cell r="C431" t="str">
            <v>PARAGUAY</v>
          </cell>
          <cell r="D431">
            <v>6884</v>
          </cell>
          <cell r="E431">
            <v>23405.599999999999</v>
          </cell>
        </row>
        <row r="432">
          <cell r="A432">
            <v>4814200000</v>
          </cell>
          <cell r="B432" t="str">
            <v>Papel p'decorar y simil. de paredes, constit. por papel recub. c/</v>
          </cell>
          <cell r="C432" t="str">
            <v>ESTADOS UNIDOS</v>
          </cell>
          <cell r="D432">
            <v>2.59</v>
          </cell>
          <cell r="E432">
            <v>11</v>
          </cell>
        </row>
        <row r="433">
          <cell r="A433">
            <v>4814900000</v>
          </cell>
          <cell r="B433" t="str">
            <v>Demás papel para decorar y revestimientos similares de paredes; p</v>
          </cell>
          <cell r="C433" t="str">
            <v>ITALIA</v>
          </cell>
          <cell r="D433">
            <v>4.0599999999999996</v>
          </cell>
          <cell r="E433">
            <v>29.4</v>
          </cell>
        </row>
        <row r="434">
          <cell r="A434">
            <v>4816100000</v>
          </cell>
          <cell r="B434" t="str">
            <v>Papel carbón (carbónico) y papeles similares</v>
          </cell>
          <cell r="C434" t="str">
            <v>BOLIVIA</v>
          </cell>
          <cell r="D434">
            <v>878.4</v>
          </cell>
          <cell r="E434">
            <v>5716.11</v>
          </cell>
        </row>
        <row r="435">
          <cell r="C435" t="str">
            <v>BRASIL</v>
          </cell>
          <cell r="D435">
            <v>6660</v>
          </cell>
          <cell r="E435">
            <v>20240</v>
          </cell>
        </row>
        <row r="436">
          <cell r="C436" t="str">
            <v>PARAGUAY</v>
          </cell>
          <cell r="D436">
            <v>1645.52</v>
          </cell>
          <cell r="E436">
            <v>5810</v>
          </cell>
        </row>
        <row r="437">
          <cell r="A437">
            <v>4817100000</v>
          </cell>
          <cell r="B437" t="str">
            <v>Sobres de papel o cartón</v>
          </cell>
          <cell r="C437" t="str">
            <v>ARGENTINA</v>
          </cell>
          <cell r="D437">
            <v>0.55000000000000004</v>
          </cell>
          <cell r="E437">
            <v>24</v>
          </cell>
        </row>
        <row r="438">
          <cell r="C438" t="str">
            <v>BOLIVIA</v>
          </cell>
          <cell r="D438">
            <v>891.09</v>
          </cell>
          <cell r="E438">
            <v>5727.48</v>
          </cell>
        </row>
        <row r="439">
          <cell r="C439" t="str">
            <v>ALEMANIA</v>
          </cell>
          <cell r="D439">
            <v>127.5</v>
          </cell>
          <cell r="E439">
            <v>60</v>
          </cell>
        </row>
        <row r="440">
          <cell r="C440" t="str">
            <v>ECUADOR</v>
          </cell>
          <cell r="D440">
            <v>7518</v>
          </cell>
          <cell r="E440">
            <v>10879.47</v>
          </cell>
        </row>
        <row r="441">
          <cell r="C441" t="str">
            <v>KENIA</v>
          </cell>
          <cell r="D441">
            <v>95</v>
          </cell>
          <cell r="E441">
            <v>150</v>
          </cell>
        </row>
        <row r="442">
          <cell r="C442" t="str">
            <v>PUERTO RICO</v>
          </cell>
          <cell r="D442">
            <v>106.51</v>
          </cell>
          <cell r="E442">
            <v>723.91</v>
          </cell>
        </row>
        <row r="443">
          <cell r="C443" t="str">
            <v>ESTADOS UNIDOS</v>
          </cell>
          <cell r="D443">
            <v>41.14</v>
          </cell>
          <cell r="E443">
            <v>31</v>
          </cell>
        </row>
        <row r="444">
          <cell r="C444" t="str">
            <v>VENEZUELA</v>
          </cell>
          <cell r="D444">
            <v>1212.76</v>
          </cell>
          <cell r="E444">
            <v>7323.51</v>
          </cell>
        </row>
        <row r="445">
          <cell r="C445" t="str">
            <v>SUDAFRICA, REPUBLICA DE</v>
          </cell>
          <cell r="D445">
            <v>0.5</v>
          </cell>
          <cell r="E445">
            <v>3</v>
          </cell>
        </row>
        <row r="446">
          <cell r="A446">
            <v>4817200000</v>
          </cell>
          <cell r="B446" t="str">
            <v>Sobres carta, tarjetas postales sin ilustrar y tarjetas p'correspondencia</v>
          </cell>
          <cell r="C446" t="str">
            <v>BOLIVIA</v>
          </cell>
          <cell r="D446">
            <v>1957.46</v>
          </cell>
          <cell r="E446">
            <v>9500.35</v>
          </cell>
        </row>
        <row r="447">
          <cell r="C447" t="str">
            <v>ECUADOR</v>
          </cell>
          <cell r="D447">
            <v>1911</v>
          </cell>
          <cell r="E447">
            <v>3039.44</v>
          </cell>
        </row>
        <row r="448">
          <cell r="C448" t="str">
            <v>MEXICO</v>
          </cell>
          <cell r="D448">
            <v>8.8699999999999992</v>
          </cell>
          <cell r="E448">
            <v>67.209999999999994</v>
          </cell>
        </row>
        <row r="449">
          <cell r="C449" t="str">
            <v>VENEZUELA</v>
          </cell>
          <cell r="D449">
            <v>7.82</v>
          </cell>
          <cell r="E449">
            <v>69.2</v>
          </cell>
        </row>
        <row r="450">
          <cell r="A450">
            <v>4817300000</v>
          </cell>
          <cell r="B450" t="str">
            <v>Cajas, bolsas, presentac. simil. d'papel/cartón, c/surtido d'articulos de correspondencia</v>
          </cell>
          <cell r="C450" t="str">
            <v>COLOMBIA</v>
          </cell>
          <cell r="D450">
            <v>5</v>
          </cell>
          <cell r="E450">
            <v>11</v>
          </cell>
        </row>
        <row r="451">
          <cell r="C451" t="str">
            <v>ESTADOS UNIDOS</v>
          </cell>
          <cell r="D451">
            <v>0.5</v>
          </cell>
          <cell r="E451">
            <v>5</v>
          </cell>
        </row>
        <row r="452">
          <cell r="C452" t="str">
            <v>VENEZUELA</v>
          </cell>
          <cell r="D452">
            <v>1900</v>
          </cell>
          <cell r="E452">
            <v>15925</v>
          </cell>
        </row>
        <row r="453">
          <cell r="A453">
            <v>4818100000</v>
          </cell>
          <cell r="B453" t="str">
            <v>Papel higiénico, en bobinas de una anchura &lt;=36 cm</v>
          </cell>
          <cell r="C453" t="str">
            <v>BOLIVIA</v>
          </cell>
          <cell r="D453">
            <v>231120.34</v>
          </cell>
          <cell r="E453">
            <v>201961.01</v>
          </cell>
        </row>
        <row r="454">
          <cell r="C454" t="str">
            <v>CHILE</v>
          </cell>
          <cell r="D454">
            <v>118.61</v>
          </cell>
          <cell r="E454">
            <v>546.04999999999995</v>
          </cell>
        </row>
        <row r="455">
          <cell r="A455">
            <v>4818200000</v>
          </cell>
          <cell r="B455" t="str">
            <v>Pañuelos,  toallitas de  desmaquillar y toallas</v>
          </cell>
          <cell r="C455" t="str">
            <v>BOLIVIA</v>
          </cell>
          <cell r="D455">
            <v>5676</v>
          </cell>
          <cell r="E455">
            <v>6324</v>
          </cell>
        </row>
        <row r="456">
          <cell r="C456" t="str">
            <v>ECUADOR</v>
          </cell>
          <cell r="D456">
            <v>8406.67</v>
          </cell>
          <cell r="E456">
            <v>6402.6</v>
          </cell>
        </row>
        <row r="457">
          <cell r="C457" t="str">
            <v>ESTADOS UNIDOS</v>
          </cell>
          <cell r="D457">
            <v>7.0000000000000007E-2</v>
          </cell>
          <cell r="E457">
            <v>27.6</v>
          </cell>
        </row>
        <row r="458">
          <cell r="A458">
            <v>4818300000</v>
          </cell>
          <cell r="B458" t="str">
            <v>manteles y servilletas de guata de celulosa o napa de fibras de celulosa</v>
          </cell>
          <cell r="C458" t="str">
            <v>BOLIVIA</v>
          </cell>
          <cell r="D458">
            <v>27775.71</v>
          </cell>
          <cell r="E458">
            <v>31941.119999999999</v>
          </cell>
        </row>
        <row r="459">
          <cell r="C459" t="str">
            <v>CHILE</v>
          </cell>
          <cell r="D459">
            <v>94624.78</v>
          </cell>
          <cell r="E459">
            <v>120127.23</v>
          </cell>
        </row>
        <row r="460">
          <cell r="C460" t="str">
            <v>ECUADOR</v>
          </cell>
          <cell r="D460">
            <v>298261</v>
          </cell>
          <cell r="E460">
            <v>292295.78000000003</v>
          </cell>
        </row>
        <row r="461">
          <cell r="C461" t="str">
            <v>ITALIA</v>
          </cell>
          <cell r="D461">
            <v>1.74</v>
          </cell>
          <cell r="E461">
            <v>12.6</v>
          </cell>
        </row>
        <row r="462">
          <cell r="C462" t="str">
            <v>VENEZUELA</v>
          </cell>
          <cell r="D462">
            <v>155085</v>
          </cell>
          <cell r="E462">
            <v>147640.88</v>
          </cell>
        </row>
        <row r="463">
          <cell r="A463" t="str">
            <v xml:space="preserve">ELABORACIÓN  </v>
          </cell>
          <cell r="B463" t="str">
            <v>:  Instituto Nacional de Recursos Naturales - INRENA-DGFFS</v>
          </cell>
          <cell r="E463" t="str">
            <v>Continúa…</v>
          </cell>
        </row>
        <row r="464">
          <cell r="A464">
            <v>4818400000</v>
          </cell>
          <cell r="B464" t="str">
            <v>Compresas y tampones higiénicos, pañales para bebes y art. higiénicos similares</v>
          </cell>
          <cell r="C464" t="str">
            <v>BOLIVIA</v>
          </cell>
          <cell r="D464">
            <v>612920.88</v>
          </cell>
          <cell r="E464">
            <v>1713608.15</v>
          </cell>
        </row>
        <row r="465">
          <cell r="C465" t="str">
            <v>BRASIL</v>
          </cell>
          <cell r="D465">
            <v>27629.46</v>
          </cell>
          <cell r="E465">
            <v>219717.55</v>
          </cell>
        </row>
        <row r="466">
          <cell r="C466" t="str">
            <v>CHILE</v>
          </cell>
          <cell r="D466">
            <v>245635.95</v>
          </cell>
          <cell r="E466">
            <v>741004.87</v>
          </cell>
        </row>
        <row r="467">
          <cell r="C467" t="str">
            <v>COLOMBIA</v>
          </cell>
          <cell r="D467">
            <v>831783.42</v>
          </cell>
          <cell r="E467">
            <v>1746790.22</v>
          </cell>
        </row>
        <row r="468">
          <cell r="C468" t="str">
            <v>COSTA RICA</v>
          </cell>
          <cell r="D468">
            <v>458187.84</v>
          </cell>
          <cell r="E468">
            <v>969214.54</v>
          </cell>
        </row>
        <row r="469">
          <cell r="C469" t="str">
            <v>ECUADOR</v>
          </cell>
          <cell r="D469">
            <v>49455</v>
          </cell>
          <cell r="E469">
            <v>123518.74</v>
          </cell>
        </row>
        <row r="470">
          <cell r="C470" t="str">
            <v>VENEZUELA</v>
          </cell>
          <cell r="D470">
            <v>158789.20000000001</v>
          </cell>
          <cell r="E470">
            <v>340075.8</v>
          </cell>
        </row>
        <row r="471">
          <cell r="A471">
            <v>4818500000</v>
          </cell>
          <cell r="B471" t="str">
            <v>Prendas y complementos (accesorios), de vestir, de pasta de papel</v>
          </cell>
          <cell r="C471" t="str">
            <v>CHILE</v>
          </cell>
          <cell r="D471">
            <v>0.5</v>
          </cell>
          <cell r="E471">
            <v>10</v>
          </cell>
        </row>
        <row r="472">
          <cell r="A472">
            <v>4818900000</v>
          </cell>
          <cell r="B472" t="str">
            <v>Demás papel del tipo de los utiliz. para fines domésticos o sanitario</v>
          </cell>
          <cell r="C472" t="str">
            <v>BOLIVIA</v>
          </cell>
          <cell r="D472">
            <v>12</v>
          </cell>
          <cell r="E472">
            <v>30</v>
          </cell>
        </row>
        <row r="473">
          <cell r="C473" t="str">
            <v>COLOMBIA</v>
          </cell>
          <cell r="D473">
            <v>6669</v>
          </cell>
          <cell r="E473">
            <v>11780</v>
          </cell>
        </row>
        <row r="474">
          <cell r="C474" t="str">
            <v>ESTADOS UNIDOS</v>
          </cell>
          <cell r="D474">
            <v>7.91</v>
          </cell>
          <cell r="E474">
            <v>33</v>
          </cell>
        </row>
        <row r="475">
          <cell r="A475">
            <v>4819100000</v>
          </cell>
          <cell r="B475" t="str">
            <v>Cajas de papel o cartón corrugados</v>
          </cell>
          <cell r="C475" t="str">
            <v>BOLIVIA</v>
          </cell>
          <cell r="D475">
            <v>71576.009999999995</v>
          </cell>
          <cell r="E475">
            <v>78605.83</v>
          </cell>
        </row>
        <row r="476">
          <cell r="C476" t="str">
            <v>CHILE</v>
          </cell>
          <cell r="D476">
            <v>10039.200000000001</v>
          </cell>
          <cell r="E476">
            <v>6529</v>
          </cell>
        </row>
        <row r="477">
          <cell r="C477" t="str">
            <v>COLOMBIA</v>
          </cell>
          <cell r="D477">
            <v>7954.55</v>
          </cell>
          <cell r="E477">
            <v>31181.79</v>
          </cell>
        </row>
        <row r="478">
          <cell r="C478" t="str">
            <v>COSTA RICA</v>
          </cell>
          <cell r="D478">
            <v>16</v>
          </cell>
          <cell r="E478">
            <v>25</v>
          </cell>
        </row>
        <row r="479">
          <cell r="C479" t="str">
            <v>REPUBLICA DOMINICANA</v>
          </cell>
          <cell r="D479">
            <v>31.63</v>
          </cell>
          <cell r="E479">
            <v>111.81</v>
          </cell>
        </row>
        <row r="480">
          <cell r="C480" t="str">
            <v>ECUADOR</v>
          </cell>
          <cell r="D480">
            <v>2017.79</v>
          </cell>
          <cell r="E480">
            <v>7875.2</v>
          </cell>
        </row>
        <row r="481">
          <cell r="C481" t="str">
            <v>FRANCIA</v>
          </cell>
          <cell r="D481">
            <v>13.87</v>
          </cell>
          <cell r="E481">
            <v>88</v>
          </cell>
        </row>
        <row r="482">
          <cell r="C482" t="str">
            <v>HAITI</v>
          </cell>
          <cell r="D482">
            <v>60</v>
          </cell>
          <cell r="E482">
            <v>103.34</v>
          </cell>
        </row>
        <row r="483">
          <cell r="C483" t="str">
            <v>MEXICO</v>
          </cell>
          <cell r="D483">
            <v>209.7</v>
          </cell>
          <cell r="E483">
            <v>652.17999999999995</v>
          </cell>
        </row>
        <row r="484">
          <cell r="C484" t="str">
            <v>PANAMA</v>
          </cell>
          <cell r="D484">
            <v>33737.279999999999</v>
          </cell>
          <cell r="E484">
            <v>46506.18</v>
          </cell>
        </row>
        <row r="485">
          <cell r="C485" t="str">
            <v>PERU</v>
          </cell>
          <cell r="D485">
            <v>4165</v>
          </cell>
          <cell r="E485">
            <v>5438.11</v>
          </cell>
        </row>
        <row r="486">
          <cell r="C486" t="str">
            <v>EL SALVADOR</v>
          </cell>
          <cell r="D486">
            <v>128.85</v>
          </cell>
          <cell r="E486">
            <v>763.3</v>
          </cell>
        </row>
        <row r="487">
          <cell r="C487" t="str">
            <v>ESTADOS UNIDOS</v>
          </cell>
          <cell r="D487">
            <v>4281.58</v>
          </cell>
          <cell r="E487">
            <v>17297.8</v>
          </cell>
        </row>
        <row r="488">
          <cell r="C488" t="str">
            <v>VENEZUELA</v>
          </cell>
          <cell r="D488">
            <v>18061.16</v>
          </cell>
          <cell r="E488">
            <v>19584.93</v>
          </cell>
        </row>
        <row r="489">
          <cell r="A489">
            <v>4819200000</v>
          </cell>
          <cell r="B489" t="str">
            <v>Cajas y cartonajes, plegables, de papel o cartón, sin corrugar</v>
          </cell>
          <cell r="C489" t="str">
            <v>ZONAS FRANCAS DEL PERU</v>
          </cell>
          <cell r="D489">
            <v>3486.35</v>
          </cell>
          <cell r="E489">
            <v>8439.7999999999993</v>
          </cell>
        </row>
        <row r="490">
          <cell r="C490" t="str">
            <v>ARGENTINA</v>
          </cell>
          <cell r="D490">
            <v>21336</v>
          </cell>
          <cell r="E490">
            <v>49347</v>
          </cell>
        </row>
        <row r="491">
          <cell r="C491" t="str">
            <v>BOLIVIA</v>
          </cell>
          <cell r="D491">
            <v>736.1</v>
          </cell>
          <cell r="E491">
            <v>3489.23</v>
          </cell>
        </row>
        <row r="492">
          <cell r="C492" t="str">
            <v>BRASIL</v>
          </cell>
          <cell r="D492">
            <v>284</v>
          </cell>
          <cell r="E492">
            <v>4995</v>
          </cell>
        </row>
        <row r="493">
          <cell r="C493" t="str">
            <v>CANADA</v>
          </cell>
          <cell r="D493">
            <v>13</v>
          </cell>
          <cell r="E493">
            <v>15</v>
          </cell>
        </row>
        <row r="494">
          <cell r="C494" t="str">
            <v>CHILE</v>
          </cell>
          <cell r="D494">
            <v>28065.72</v>
          </cell>
          <cell r="E494">
            <v>65046.57</v>
          </cell>
        </row>
        <row r="495">
          <cell r="C495" t="str">
            <v>CHINA</v>
          </cell>
          <cell r="D495">
            <v>0.46</v>
          </cell>
          <cell r="E495">
            <v>5</v>
          </cell>
        </row>
        <row r="496">
          <cell r="C496" t="str">
            <v>COLOMBIA</v>
          </cell>
          <cell r="D496">
            <v>13571.85</v>
          </cell>
          <cell r="E496">
            <v>61913.86</v>
          </cell>
        </row>
        <row r="497">
          <cell r="C497" t="str">
            <v>COSTA RICA</v>
          </cell>
          <cell r="D497">
            <v>46.92</v>
          </cell>
          <cell r="E497">
            <v>804.5</v>
          </cell>
        </row>
        <row r="498">
          <cell r="C498" t="str">
            <v>ALEMANIA</v>
          </cell>
          <cell r="D498">
            <v>6.86</v>
          </cell>
          <cell r="E498">
            <v>210</v>
          </cell>
        </row>
        <row r="499">
          <cell r="C499" t="str">
            <v>REPUBLICA DOMINICANA</v>
          </cell>
          <cell r="D499">
            <v>6.84</v>
          </cell>
          <cell r="E499">
            <v>17</v>
          </cell>
        </row>
        <row r="500">
          <cell r="C500" t="str">
            <v>ECUADOR</v>
          </cell>
          <cell r="D500">
            <v>2935.94</v>
          </cell>
          <cell r="E500">
            <v>16579.86</v>
          </cell>
        </row>
        <row r="501">
          <cell r="A501" t="str">
            <v xml:space="preserve">ELABORACIÓN  </v>
          </cell>
          <cell r="B501" t="str">
            <v>:  Instituto Nacional de Recursos Naturales - INRENA-DGFFS</v>
          </cell>
          <cell r="E501" t="str">
            <v>Continúa…</v>
          </cell>
        </row>
        <row r="502">
          <cell r="C502" t="str">
            <v>FRANCIA</v>
          </cell>
          <cell r="D502">
            <v>165</v>
          </cell>
          <cell r="E502">
            <v>760.44</v>
          </cell>
        </row>
        <row r="503">
          <cell r="C503" t="str">
            <v>HAITI</v>
          </cell>
          <cell r="D503">
            <v>60</v>
          </cell>
          <cell r="E503">
            <v>60</v>
          </cell>
        </row>
        <row r="504">
          <cell r="C504" t="str">
            <v>JAMAICA</v>
          </cell>
          <cell r="D504">
            <v>485</v>
          </cell>
          <cell r="E504">
            <v>7055</v>
          </cell>
        </row>
        <row r="505">
          <cell r="C505" t="str">
            <v>JAPON</v>
          </cell>
          <cell r="D505">
            <v>64.59</v>
          </cell>
          <cell r="E505">
            <v>1725</v>
          </cell>
        </row>
        <row r="506">
          <cell r="C506" t="str">
            <v>MEXICO</v>
          </cell>
          <cell r="D506">
            <v>693.28</v>
          </cell>
          <cell r="E506">
            <v>4132.91</v>
          </cell>
        </row>
        <row r="507">
          <cell r="C507" t="str">
            <v>PAISES BAJOS</v>
          </cell>
          <cell r="D507">
            <v>0.15</v>
          </cell>
          <cell r="E507">
            <v>1</v>
          </cell>
        </row>
        <row r="508">
          <cell r="C508" t="str">
            <v>PANAMA</v>
          </cell>
          <cell r="D508">
            <v>691.7</v>
          </cell>
          <cell r="E508">
            <v>1456.84</v>
          </cell>
        </row>
        <row r="509">
          <cell r="C509" t="str">
            <v>PERU</v>
          </cell>
          <cell r="D509">
            <v>8820.2000000000007</v>
          </cell>
          <cell r="E509">
            <v>23939.05</v>
          </cell>
        </row>
        <row r="510">
          <cell r="C510" t="str">
            <v>PUERTO RICO</v>
          </cell>
          <cell r="D510">
            <v>61.54</v>
          </cell>
          <cell r="E510">
            <v>1199.74</v>
          </cell>
        </row>
        <row r="511">
          <cell r="C511" t="str">
            <v>ESTADOS UNIDOS</v>
          </cell>
          <cell r="D511">
            <v>1914.81</v>
          </cell>
          <cell r="E511">
            <v>1554.4</v>
          </cell>
        </row>
        <row r="512">
          <cell r="C512" t="str">
            <v>VENEZUELA</v>
          </cell>
          <cell r="D512">
            <v>2484.85</v>
          </cell>
          <cell r="E512">
            <v>10410.74</v>
          </cell>
        </row>
        <row r="513">
          <cell r="A513">
            <v>4819301000</v>
          </cell>
          <cell r="B513" t="str">
            <v>Sacos multipliegos con una anchura en la base &gt;= a 40 cm.</v>
          </cell>
          <cell r="C513" t="str">
            <v>BOLIVIA</v>
          </cell>
          <cell r="D513">
            <v>424883</v>
          </cell>
          <cell r="E513">
            <v>403486.69</v>
          </cell>
        </row>
        <row r="514">
          <cell r="C514" t="str">
            <v>ECUADOR</v>
          </cell>
          <cell r="D514">
            <v>597594.5</v>
          </cell>
          <cell r="E514">
            <v>586815</v>
          </cell>
        </row>
        <row r="515">
          <cell r="A515">
            <v>4819309000</v>
          </cell>
          <cell r="B515" t="str">
            <v>Demás sacos (bolsas) con una anchura en la base &gt;= a 40 cm.</v>
          </cell>
          <cell r="C515" t="str">
            <v>ARGENTINA</v>
          </cell>
          <cell r="D515">
            <v>10.26</v>
          </cell>
          <cell r="E515">
            <v>10.26</v>
          </cell>
        </row>
        <row r="516">
          <cell r="C516" t="str">
            <v>BOLIVIA</v>
          </cell>
          <cell r="D516">
            <v>253.4</v>
          </cell>
          <cell r="E516">
            <v>3047.63</v>
          </cell>
        </row>
        <row r="517">
          <cell r="C517" t="str">
            <v>BRASIL</v>
          </cell>
          <cell r="D517">
            <v>2.1</v>
          </cell>
          <cell r="E517">
            <v>4.8499999999999996</v>
          </cell>
        </row>
        <row r="518">
          <cell r="C518" t="str">
            <v>CHILE</v>
          </cell>
          <cell r="D518">
            <v>229.37</v>
          </cell>
          <cell r="E518">
            <v>2023.33</v>
          </cell>
        </row>
        <row r="519">
          <cell r="C519" t="str">
            <v>COLOMBIA</v>
          </cell>
          <cell r="D519">
            <v>622.53</v>
          </cell>
          <cell r="E519">
            <v>4617.76</v>
          </cell>
        </row>
        <row r="520">
          <cell r="C520" t="str">
            <v>ALEMANIA</v>
          </cell>
          <cell r="D520">
            <v>15</v>
          </cell>
          <cell r="E520">
            <v>9.1999999999999993</v>
          </cell>
        </row>
        <row r="521">
          <cell r="C521" t="str">
            <v>ESPAYA</v>
          </cell>
          <cell r="D521">
            <v>25.9</v>
          </cell>
          <cell r="E521">
            <v>16.600000000000001</v>
          </cell>
        </row>
        <row r="522">
          <cell r="C522" t="str">
            <v>FRANCIA</v>
          </cell>
          <cell r="D522">
            <v>8.3699999999999992</v>
          </cell>
          <cell r="E522">
            <v>5.13</v>
          </cell>
        </row>
        <row r="523">
          <cell r="C523" t="str">
            <v>MEXICO</v>
          </cell>
          <cell r="D523">
            <v>100</v>
          </cell>
          <cell r="E523">
            <v>1062.32</v>
          </cell>
        </row>
        <row r="524">
          <cell r="C524" t="str">
            <v>PUERTO RICO</v>
          </cell>
          <cell r="D524">
            <v>1102.44</v>
          </cell>
          <cell r="E524">
            <v>8468.5400000000009</v>
          </cell>
        </row>
        <row r="525">
          <cell r="C525" t="str">
            <v>SUECIA</v>
          </cell>
          <cell r="D525">
            <v>2</v>
          </cell>
          <cell r="E525">
            <v>4.22</v>
          </cell>
        </row>
        <row r="526">
          <cell r="C526" t="str">
            <v>ESTADOS UNIDOS</v>
          </cell>
          <cell r="D526">
            <v>11.02</v>
          </cell>
          <cell r="E526">
            <v>62.17</v>
          </cell>
        </row>
        <row r="527">
          <cell r="C527" t="str">
            <v>VENEZUELA</v>
          </cell>
          <cell r="D527">
            <v>90.69</v>
          </cell>
          <cell r="E527">
            <v>700</v>
          </cell>
        </row>
        <row r="528">
          <cell r="A528">
            <v>4819400000</v>
          </cell>
          <cell r="B528" t="str">
            <v>Demás sacos (bolsas); bolsitas y cucuruchos</v>
          </cell>
          <cell r="C528" t="str">
            <v>BOLIVIA</v>
          </cell>
          <cell r="D528">
            <v>1163.02</v>
          </cell>
          <cell r="E528">
            <v>9639.08</v>
          </cell>
        </row>
        <row r="529">
          <cell r="C529" t="str">
            <v>CHILE</v>
          </cell>
          <cell r="D529">
            <v>205.56</v>
          </cell>
          <cell r="E529">
            <v>2825.24</v>
          </cell>
        </row>
        <row r="530">
          <cell r="C530" t="str">
            <v>COLOMBIA</v>
          </cell>
          <cell r="D530">
            <v>984.56</v>
          </cell>
          <cell r="E530">
            <v>9405.5400000000009</v>
          </cell>
        </row>
        <row r="531">
          <cell r="C531" t="str">
            <v>ECUADOR</v>
          </cell>
          <cell r="D531">
            <v>640.78</v>
          </cell>
          <cell r="E531">
            <v>1192.8</v>
          </cell>
        </row>
        <row r="532">
          <cell r="C532" t="str">
            <v>REINO UNIDO</v>
          </cell>
          <cell r="D532">
            <v>2.42</v>
          </cell>
          <cell r="E532">
            <v>160</v>
          </cell>
        </row>
        <row r="533">
          <cell r="C533" t="str">
            <v>MEXICO</v>
          </cell>
          <cell r="D533">
            <v>430</v>
          </cell>
          <cell r="E533">
            <v>6020.19</v>
          </cell>
        </row>
        <row r="534">
          <cell r="C534" t="str">
            <v>PANAMA</v>
          </cell>
          <cell r="D534">
            <v>7539.03</v>
          </cell>
          <cell r="E534">
            <v>12826.5</v>
          </cell>
        </row>
        <row r="535">
          <cell r="C535" t="str">
            <v>PUERTO RICO</v>
          </cell>
          <cell r="D535">
            <v>165</v>
          </cell>
          <cell r="E535">
            <v>3644.1</v>
          </cell>
        </row>
        <row r="536">
          <cell r="C536" t="str">
            <v>ESTADOS UNIDOS</v>
          </cell>
          <cell r="D536">
            <v>1.26</v>
          </cell>
          <cell r="E536">
            <v>30</v>
          </cell>
        </row>
        <row r="537">
          <cell r="C537" t="str">
            <v>VENEZUELA</v>
          </cell>
          <cell r="D537">
            <v>1539</v>
          </cell>
          <cell r="E537">
            <v>9737.52</v>
          </cell>
        </row>
        <row r="538">
          <cell r="A538" t="str">
            <v xml:space="preserve">ELABORACIÓN  </v>
          </cell>
          <cell r="B538" t="str">
            <v>:  Instituto Nacional de Recursos Naturales - INRENA-DGFFS</v>
          </cell>
          <cell r="E538" t="str">
            <v>Continúa…</v>
          </cell>
        </row>
        <row r="539">
          <cell r="A539">
            <v>4819500000</v>
          </cell>
          <cell r="B539" t="str">
            <v>Demás envases, incluidas las fundas para discos</v>
          </cell>
          <cell r="C539" t="str">
            <v>AUSTRALIA</v>
          </cell>
          <cell r="D539">
            <v>7.6</v>
          </cell>
          <cell r="E539">
            <v>182.5</v>
          </cell>
        </row>
        <row r="540">
          <cell r="C540" t="str">
            <v>BOLIVIA</v>
          </cell>
          <cell r="D540">
            <v>666.64</v>
          </cell>
          <cell r="E540">
            <v>2177.04</v>
          </cell>
        </row>
        <row r="541">
          <cell r="C541" t="str">
            <v>CHILE</v>
          </cell>
          <cell r="D541">
            <v>1182</v>
          </cell>
          <cell r="E541">
            <v>5490</v>
          </cell>
        </row>
        <row r="542">
          <cell r="C542" t="str">
            <v>ALEMANIA</v>
          </cell>
          <cell r="D542">
            <v>36.369999999999997</v>
          </cell>
          <cell r="E542">
            <v>190</v>
          </cell>
        </row>
        <row r="543">
          <cell r="C543" t="str">
            <v>JAPON</v>
          </cell>
          <cell r="D543">
            <v>60</v>
          </cell>
          <cell r="E543">
            <v>29.5</v>
          </cell>
        </row>
        <row r="544">
          <cell r="C544" t="str">
            <v>PANAMA</v>
          </cell>
          <cell r="D544">
            <v>803.28</v>
          </cell>
          <cell r="E544">
            <v>1297.55</v>
          </cell>
        </row>
        <row r="545">
          <cell r="C545" t="str">
            <v>VENEZUELA</v>
          </cell>
          <cell r="D545">
            <v>2275</v>
          </cell>
          <cell r="E545">
            <v>1672.05</v>
          </cell>
        </row>
        <row r="546">
          <cell r="A546">
            <v>4819600000</v>
          </cell>
          <cell r="B546" t="str">
            <v>Cartonajes de oficina, tienda o similares</v>
          </cell>
          <cell r="C546" t="str">
            <v>CANADA</v>
          </cell>
          <cell r="D546">
            <v>0.32</v>
          </cell>
          <cell r="E546">
            <v>66</v>
          </cell>
        </row>
        <row r="547">
          <cell r="C547" t="str">
            <v>DINAMARCA</v>
          </cell>
          <cell r="D547">
            <v>0.9</v>
          </cell>
          <cell r="E547">
            <v>2</v>
          </cell>
        </row>
        <row r="548">
          <cell r="C548" t="str">
            <v>GUATEMALA</v>
          </cell>
          <cell r="D548">
            <v>176</v>
          </cell>
          <cell r="E548">
            <v>76</v>
          </cell>
        </row>
        <row r="549">
          <cell r="C549" t="str">
            <v>PAISES BAJOS</v>
          </cell>
          <cell r="D549">
            <v>47.98</v>
          </cell>
          <cell r="E549">
            <v>30</v>
          </cell>
        </row>
        <row r="550">
          <cell r="A550">
            <v>4820909000</v>
          </cell>
          <cell r="B550" t="str">
            <v>Demás cubiertas para docum. y art. de oficina o papelería, incl.</v>
          </cell>
          <cell r="C550" t="str">
            <v>BOLIVIA</v>
          </cell>
          <cell r="D550">
            <v>2045.81</v>
          </cell>
          <cell r="E550">
            <v>16565.32</v>
          </cell>
        </row>
        <row r="551">
          <cell r="C551" t="str">
            <v>CHILE</v>
          </cell>
          <cell r="D551">
            <v>0.06</v>
          </cell>
          <cell r="E551">
            <v>2</v>
          </cell>
        </row>
        <row r="552">
          <cell r="C552" t="str">
            <v>COLOMBIA</v>
          </cell>
          <cell r="D552">
            <v>39600</v>
          </cell>
          <cell r="E552">
            <v>39652.959999999999</v>
          </cell>
        </row>
        <row r="553">
          <cell r="A553">
            <v>4821100000</v>
          </cell>
          <cell r="B553" t="str">
            <v>Etiquetas de todas clases, de papel o cartón, impresas</v>
          </cell>
          <cell r="C553" t="str">
            <v>BOLIVIA</v>
          </cell>
          <cell r="D553">
            <v>1196.3499999999999</v>
          </cell>
          <cell r="E553">
            <v>13295.5</v>
          </cell>
        </row>
        <row r="554">
          <cell r="C554" t="str">
            <v>CHILE</v>
          </cell>
          <cell r="D554">
            <v>854.63</v>
          </cell>
          <cell r="E554">
            <v>14451.48</v>
          </cell>
        </row>
        <row r="555">
          <cell r="C555" t="str">
            <v>COLOMBIA</v>
          </cell>
          <cell r="D555">
            <v>1</v>
          </cell>
          <cell r="E555">
            <v>10.8</v>
          </cell>
        </row>
        <row r="556">
          <cell r="C556" t="str">
            <v>COSTA RICA</v>
          </cell>
          <cell r="D556">
            <v>45</v>
          </cell>
          <cell r="E556">
            <v>492</v>
          </cell>
        </row>
        <row r="557">
          <cell r="C557" t="str">
            <v>ECUADOR</v>
          </cell>
          <cell r="D557">
            <v>994.62</v>
          </cell>
          <cell r="E557">
            <v>8822.41</v>
          </cell>
        </row>
        <row r="558">
          <cell r="C558" t="str">
            <v>ESPAYA</v>
          </cell>
          <cell r="D558">
            <v>51.69</v>
          </cell>
          <cell r="E558">
            <v>1185.1199999999999</v>
          </cell>
        </row>
        <row r="559">
          <cell r="C559" t="str">
            <v>FRANCIA</v>
          </cell>
          <cell r="D559">
            <v>15.8</v>
          </cell>
          <cell r="E559">
            <v>171.63</v>
          </cell>
        </row>
        <row r="560">
          <cell r="C560" t="str">
            <v>MEXICO</v>
          </cell>
          <cell r="D560">
            <v>0.45</v>
          </cell>
          <cell r="E560">
            <v>5.0199999999999996</v>
          </cell>
        </row>
        <row r="561">
          <cell r="C561" t="str">
            <v>PAISES BAJOS</v>
          </cell>
          <cell r="D561">
            <v>126.08</v>
          </cell>
          <cell r="E561">
            <v>948.5</v>
          </cell>
        </row>
        <row r="562">
          <cell r="C562" t="str">
            <v>PANAMA</v>
          </cell>
          <cell r="D562">
            <v>1440</v>
          </cell>
          <cell r="E562">
            <v>8360.23</v>
          </cell>
        </row>
        <row r="563">
          <cell r="C563" t="str">
            <v>PUERTO RICO</v>
          </cell>
          <cell r="D563">
            <v>51.39</v>
          </cell>
          <cell r="E563">
            <v>1500</v>
          </cell>
        </row>
        <row r="564">
          <cell r="C564" t="str">
            <v>ESTADOS UNIDOS</v>
          </cell>
          <cell r="D564">
            <v>939.12</v>
          </cell>
          <cell r="E564">
            <v>2567.8000000000002</v>
          </cell>
        </row>
        <row r="565">
          <cell r="C565" t="str">
            <v>VENEZUELA</v>
          </cell>
          <cell r="D565">
            <v>20.12</v>
          </cell>
          <cell r="E565">
            <v>373.12</v>
          </cell>
        </row>
        <row r="566">
          <cell r="A566">
            <v>4821900000</v>
          </cell>
          <cell r="B566" t="str">
            <v>Demás etiquetas de todas clases, de papel o cartón</v>
          </cell>
          <cell r="C566" t="str">
            <v>BOLIVIA</v>
          </cell>
          <cell r="D566">
            <v>97.6</v>
          </cell>
          <cell r="E566">
            <v>840.84</v>
          </cell>
        </row>
        <row r="567">
          <cell r="C567" t="str">
            <v>COLOMBIA</v>
          </cell>
          <cell r="D567">
            <v>5</v>
          </cell>
          <cell r="E567">
            <v>4.2</v>
          </cell>
        </row>
        <row r="568">
          <cell r="C568" t="str">
            <v>COSTA RICA</v>
          </cell>
          <cell r="D568">
            <v>3.5</v>
          </cell>
          <cell r="E568">
            <v>30</v>
          </cell>
        </row>
        <row r="569">
          <cell r="C569" t="str">
            <v>ALEMANIA</v>
          </cell>
          <cell r="D569">
            <v>4.42</v>
          </cell>
          <cell r="E569">
            <v>105</v>
          </cell>
        </row>
        <row r="570">
          <cell r="C570" t="str">
            <v>ECUADOR</v>
          </cell>
          <cell r="D570">
            <v>530.03</v>
          </cell>
          <cell r="E570">
            <v>7645</v>
          </cell>
        </row>
        <row r="571">
          <cell r="C571" t="str">
            <v>ESPAYA</v>
          </cell>
          <cell r="D571">
            <v>2.54</v>
          </cell>
          <cell r="E571">
            <v>7.5</v>
          </cell>
        </row>
        <row r="572">
          <cell r="C572" t="str">
            <v>PUERTO RICO</v>
          </cell>
          <cell r="D572">
            <v>23.99</v>
          </cell>
          <cell r="E572">
            <v>259.45</v>
          </cell>
        </row>
        <row r="573">
          <cell r="C573" t="str">
            <v>VENEZUELA</v>
          </cell>
          <cell r="D573">
            <v>23.88</v>
          </cell>
          <cell r="E573">
            <v>480.2</v>
          </cell>
        </row>
        <row r="574">
          <cell r="A574">
            <v>4822100000</v>
          </cell>
          <cell r="B574" t="str">
            <v>Carretes, bobinas, y soportes simil. utilizados para el bobinado</v>
          </cell>
          <cell r="C574" t="str">
            <v>BOLIVIA</v>
          </cell>
          <cell r="D574">
            <v>1596</v>
          </cell>
          <cell r="E574">
            <v>2463</v>
          </cell>
        </row>
        <row r="575">
          <cell r="C575" t="str">
            <v>COLOMBIA</v>
          </cell>
          <cell r="D575">
            <v>25679.98</v>
          </cell>
          <cell r="E575">
            <v>31760</v>
          </cell>
        </row>
        <row r="576">
          <cell r="C576" t="str">
            <v>ECUADOR</v>
          </cell>
          <cell r="D576">
            <v>40736.199999999997</v>
          </cell>
          <cell r="E576">
            <v>63320.5</v>
          </cell>
        </row>
        <row r="577">
          <cell r="A577" t="str">
            <v xml:space="preserve">ELABORACIÓN  </v>
          </cell>
          <cell r="B577" t="str">
            <v>:  Instituto Nacional de Recursos Naturales - INRENA-DGFFS</v>
          </cell>
          <cell r="E577" t="str">
            <v>Continúa…</v>
          </cell>
        </row>
        <row r="578">
          <cell r="A578">
            <v>4823110000</v>
          </cell>
          <cell r="B578" t="str">
            <v>Papel autoadhesivo, en tiras o en bobinas (rollos)</v>
          </cell>
          <cell r="C578" t="str">
            <v>ZONAS FRANCAS DEL PERU</v>
          </cell>
          <cell r="D578">
            <v>199</v>
          </cell>
          <cell r="E578">
            <v>1557.52</v>
          </cell>
        </row>
        <row r="579">
          <cell r="C579" t="str">
            <v>BOLIVIA</v>
          </cell>
          <cell r="D579">
            <v>797.32</v>
          </cell>
          <cell r="E579">
            <v>3921.8</v>
          </cell>
        </row>
        <row r="580">
          <cell r="C580" t="str">
            <v>CANADA</v>
          </cell>
          <cell r="D580">
            <v>0.27</v>
          </cell>
          <cell r="E580">
            <v>2</v>
          </cell>
        </row>
        <row r="581">
          <cell r="C581" t="str">
            <v>CHILE</v>
          </cell>
          <cell r="D581">
            <v>5555.53</v>
          </cell>
          <cell r="E581">
            <v>13514.15</v>
          </cell>
        </row>
        <row r="582">
          <cell r="C582" t="str">
            <v>COLOMBIA</v>
          </cell>
          <cell r="D582">
            <v>594.49</v>
          </cell>
          <cell r="E582">
            <v>10390.19</v>
          </cell>
        </row>
        <row r="583">
          <cell r="C583" t="str">
            <v>MEXICO</v>
          </cell>
          <cell r="D583">
            <v>1.34</v>
          </cell>
          <cell r="E583">
            <v>10.73</v>
          </cell>
        </row>
        <row r="584">
          <cell r="C584" t="str">
            <v>ESTADOS UNIDOS</v>
          </cell>
          <cell r="D584">
            <v>50.65</v>
          </cell>
          <cell r="E584">
            <v>96</v>
          </cell>
        </row>
        <row r="585">
          <cell r="A585">
            <v>4823200000</v>
          </cell>
          <cell r="B585" t="str">
            <v>Papel y cartón filtro</v>
          </cell>
          <cell r="C585" t="str">
            <v>ECUADOR</v>
          </cell>
          <cell r="D585">
            <v>40.71</v>
          </cell>
          <cell r="E585">
            <v>220</v>
          </cell>
        </row>
        <row r="586">
          <cell r="A586">
            <v>4823400000</v>
          </cell>
          <cell r="B586" t="str">
            <v>Papel diagrama para aparatos registradores, en bobinas (rollos),</v>
          </cell>
          <cell r="C586" t="str">
            <v>ALEMANIA</v>
          </cell>
          <cell r="D586">
            <v>4</v>
          </cell>
          <cell r="E586">
            <v>129.5</v>
          </cell>
        </row>
        <row r="587">
          <cell r="C587" t="str">
            <v>ESTADOS UNIDOS</v>
          </cell>
          <cell r="D587">
            <v>2.8</v>
          </cell>
          <cell r="E587">
            <v>13.92</v>
          </cell>
        </row>
        <row r="588">
          <cell r="C588" t="str">
            <v>VENEZUELA</v>
          </cell>
          <cell r="D588">
            <v>1.08</v>
          </cell>
          <cell r="E588">
            <v>570.24</v>
          </cell>
        </row>
        <row r="589">
          <cell r="A589">
            <v>4823519000</v>
          </cell>
          <cell r="B589" t="str">
            <v>Demás papeles y cartones impresos, estampados o perforados</v>
          </cell>
          <cell r="C589" t="str">
            <v>ESTADOS UNIDOS</v>
          </cell>
          <cell r="D589">
            <v>39</v>
          </cell>
          <cell r="E589">
            <v>5</v>
          </cell>
        </row>
        <row r="590">
          <cell r="A590">
            <v>4823590000</v>
          </cell>
          <cell r="B590" t="str">
            <v>Demás papeles y cartones utiliz. en la escritura, impresión u otros fines gráficos</v>
          </cell>
          <cell r="C590" t="str">
            <v>BOLIVIA</v>
          </cell>
          <cell r="D590">
            <v>15832.73</v>
          </cell>
          <cell r="E590">
            <v>20901.849999999999</v>
          </cell>
        </row>
        <row r="591">
          <cell r="C591" t="str">
            <v>BRASIL</v>
          </cell>
          <cell r="D591">
            <v>290</v>
          </cell>
          <cell r="E591">
            <v>960</v>
          </cell>
        </row>
        <row r="592">
          <cell r="C592" t="str">
            <v>CHILE</v>
          </cell>
          <cell r="D592">
            <v>6.9</v>
          </cell>
          <cell r="E592">
            <v>2.25</v>
          </cell>
        </row>
        <row r="593">
          <cell r="C593" t="str">
            <v>COLOMBIA</v>
          </cell>
          <cell r="D593">
            <v>26042.6</v>
          </cell>
          <cell r="E593">
            <v>23844.47</v>
          </cell>
        </row>
        <row r="594">
          <cell r="C594" t="str">
            <v>REPUBLICA DOMINICANA</v>
          </cell>
          <cell r="D594">
            <v>2.2999999999999998</v>
          </cell>
          <cell r="E594">
            <v>0.75</v>
          </cell>
        </row>
        <row r="595">
          <cell r="C595" t="str">
            <v>ECUADOR</v>
          </cell>
          <cell r="D595">
            <v>116021.86</v>
          </cell>
          <cell r="E595">
            <v>95672.4</v>
          </cell>
        </row>
        <row r="596">
          <cell r="C596" t="str">
            <v>HONDURAS</v>
          </cell>
          <cell r="D596">
            <v>2.2999999999999998</v>
          </cell>
          <cell r="E596">
            <v>0.75</v>
          </cell>
        </row>
        <row r="597">
          <cell r="C597" t="str">
            <v>PUERTO RICO</v>
          </cell>
          <cell r="D597">
            <v>4.5999999999999996</v>
          </cell>
          <cell r="E597">
            <v>1.5</v>
          </cell>
        </row>
        <row r="598">
          <cell r="C598" t="str">
            <v>EL SALVADOR</v>
          </cell>
          <cell r="D598">
            <v>2.2999999999999998</v>
          </cell>
          <cell r="E598">
            <v>0.75</v>
          </cell>
        </row>
        <row r="599">
          <cell r="C599" t="str">
            <v>ESTADOS UNIDOS</v>
          </cell>
          <cell r="D599">
            <v>2.2999999999999998</v>
          </cell>
          <cell r="E599">
            <v>0.75</v>
          </cell>
        </row>
        <row r="600">
          <cell r="C600" t="str">
            <v>VENEZUELA</v>
          </cell>
          <cell r="D600">
            <v>4.5999999999999996</v>
          </cell>
          <cell r="E600">
            <v>1.5</v>
          </cell>
        </row>
        <row r="601">
          <cell r="A601">
            <v>4823600000</v>
          </cell>
          <cell r="B601" t="str">
            <v>Bandejas, fuentes, platos, tazas, vasos y artículos similares, de</v>
          </cell>
          <cell r="C601" t="str">
            <v>AUSTRALIA</v>
          </cell>
          <cell r="D601">
            <v>20.5</v>
          </cell>
          <cell r="E601">
            <v>250</v>
          </cell>
        </row>
        <row r="602">
          <cell r="C602" t="str">
            <v>BOLIVIA</v>
          </cell>
          <cell r="D602">
            <v>4086.37</v>
          </cell>
          <cell r="E602">
            <v>13535.39</v>
          </cell>
        </row>
        <row r="603">
          <cell r="C603" t="str">
            <v>CHILE</v>
          </cell>
          <cell r="D603">
            <v>17022.03</v>
          </cell>
          <cell r="E603">
            <v>50826.76</v>
          </cell>
        </row>
        <row r="604">
          <cell r="C604" t="str">
            <v>REPUBLICA DOMINICANA</v>
          </cell>
          <cell r="D604">
            <v>450.39</v>
          </cell>
          <cell r="E604">
            <v>1534.4</v>
          </cell>
        </row>
        <row r="605">
          <cell r="C605" t="str">
            <v>ESPAYA</v>
          </cell>
          <cell r="D605">
            <v>9.06</v>
          </cell>
          <cell r="E605">
            <v>68.2</v>
          </cell>
        </row>
        <row r="606">
          <cell r="C606" t="str">
            <v>FRANCIA</v>
          </cell>
          <cell r="D606">
            <v>6.44</v>
          </cell>
          <cell r="E606">
            <v>36.5</v>
          </cell>
        </row>
        <row r="607">
          <cell r="C607" t="str">
            <v>ITALIA</v>
          </cell>
          <cell r="D607">
            <v>4.82</v>
          </cell>
          <cell r="E607">
            <v>51.5</v>
          </cell>
        </row>
        <row r="608">
          <cell r="C608" t="str">
            <v>JAPON</v>
          </cell>
          <cell r="D608">
            <v>74.88</v>
          </cell>
          <cell r="E608">
            <v>72</v>
          </cell>
        </row>
        <row r="609">
          <cell r="C609" t="str">
            <v>ESTADOS UNIDOS</v>
          </cell>
          <cell r="D609">
            <v>685.22</v>
          </cell>
          <cell r="E609">
            <v>2439.58</v>
          </cell>
        </row>
        <row r="610">
          <cell r="A610">
            <v>4823700000</v>
          </cell>
          <cell r="B610" t="str">
            <v>Artículos moldeados o prensados, de pasta de papel</v>
          </cell>
          <cell r="C610" t="str">
            <v>ITALIA</v>
          </cell>
          <cell r="D610">
            <v>2.9</v>
          </cell>
          <cell r="E610">
            <v>2</v>
          </cell>
        </row>
        <row r="611">
          <cell r="C611" t="str">
            <v>PAISES BAJOS</v>
          </cell>
          <cell r="D611">
            <v>47.87</v>
          </cell>
          <cell r="E611">
            <v>495.6</v>
          </cell>
        </row>
        <row r="612">
          <cell r="C612" t="str">
            <v>PUERTO RICO</v>
          </cell>
          <cell r="D612">
            <v>2.6</v>
          </cell>
          <cell r="E612">
            <v>14.3</v>
          </cell>
        </row>
        <row r="613">
          <cell r="A613">
            <v>4823903000</v>
          </cell>
          <cell r="B613" t="str">
            <v>Demás papeles, cartones, guata y napa de fibras de celulosa, cort</v>
          </cell>
          <cell r="C613" t="str">
            <v>CHILE</v>
          </cell>
          <cell r="D613">
            <v>90788</v>
          </cell>
          <cell r="E613">
            <v>46669.35</v>
          </cell>
        </row>
        <row r="614">
          <cell r="C614" t="str">
            <v>COLOMBIA</v>
          </cell>
          <cell r="D614">
            <v>292.5</v>
          </cell>
          <cell r="E614">
            <v>2612.5</v>
          </cell>
        </row>
        <row r="615">
          <cell r="C615" t="str">
            <v>FRANCIA</v>
          </cell>
          <cell r="D615">
            <v>64.3</v>
          </cell>
          <cell r="E615">
            <v>474.9</v>
          </cell>
        </row>
        <row r="616">
          <cell r="C616" t="str">
            <v>MEXICO</v>
          </cell>
          <cell r="D616">
            <v>33.07</v>
          </cell>
          <cell r="E616">
            <v>265.39</v>
          </cell>
        </row>
        <row r="617">
          <cell r="C617" t="str">
            <v>VENEZUELA</v>
          </cell>
          <cell r="D617">
            <v>248</v>
          </cell>
          <cell r="E617">
            <v>756</v>
          </cell>
        </row>
        <row r="618">
          <cell r="A618" t="str">
            <v xml:space="preserve">ELABORACIÓN  </v>
          </cell>
          <cell r="B618" t="str">
            <v>:  Instituto Nacional de Recursos Naturales - INRENA-DGFFS</v>
          </cell>
          <cell r="E618" t="str">
            <v>Continúa…</v>
          </cell>
        </row>
        <row r="619">
          <cell r="A619">
            <v>4823904000</v>
          </cell>
          <cell r="B619" t="str">
            <v>Juntas o empaquetaduras, de pasta de papel, papel, cartón, guata</v>
          </cell>
          <cell r="C619" t="str">
            <v>BOLIVIA</v>
          </cell>
          <cell r="D619">
            <v>9.41</v>
          </cell>
          <cell r="E619">
            <v>182.6</v>
          </cell>
        </row>
        <row r="620">
          <cell r="C620" t="str">
            <v>CHILE</v>
          </cell>
          <cell r="D620">
            <v>23.39</v>
          </cell>
          <cell r="E620">
            <v>193.03</v>
          </cell>
        </row>
        <row r="621">
          <cell r="C621" t="str">
            <v>COLOMBIA</v>
          </cell>
          <cell r="D621">
            <v>14.52</v>
          </cell>
          <cell r="E621">
            <v>897.52</v>
          </cell>
        </row>
        <row r="622">
          <cell r="C622" t="str">
            <v>COSTA RICA</v>
          </cell>
          <cell r="D622">
            <v>27.82</v>
          </cell>
          <cell r="E622">
            <v>125.32</v>
          </cell>
        </row>
        <row r="623">
          <cell r="C623" t="str">
            <v>REPUBLICA DOMINICANA</v>
          </cell>
          <cell r="D623">
            <v>12.22</v>
          </cell>
          <cell r="E623">
            <v>68.52</v>
          </cell>
        </row>
        <row r="624">
          <cell r="C624" t="str">
            <v>ECUADOR</v>
          </cell>
          <cell r="D624">
            <v>52.75</v>
          </cell>
          <cell r="E624">
            <v>186.46</v>
          </cell>
        </row>
        <row r="625">
          <cell r="C625" t="str">
            <v>GUATEMALA</v>
          </cell>
          <cell r="D625">
            <v>50.34</v>
          </cell>
          <cell r="E625">
            <v>145.91</v>
          </cell>
        </row>
        <row r="626">
          <cell r="C626" t="str">
            <v>HONDURAS</v>
          </cell>
          <cell r="D626">
            <v>31.73</v>
          </cell>
          <cell r="E626">
            <v>27.7</v>
          </cell>
        </row>
        <row r="627">
          <cell r="C627" t="str">
            <v>MEXICO</v>
          </cell>
          <cell r="D627">
            <v>12.33</v>
          </cell>
          <cell r="E627">
            <v>36.82</v>
          </cell>
        </row>
        <row r="628">
          <cell r="C628" t="str">
            <v>PUERTO RICO</v>
          </cell>
          <cell r="D628">
            <v>292.39999999999998</v>
          </cell>
          <cell r="E628">
            <v>1072.19</v>
          </cell>
        </row>
        <row r="629">
          <cell r="C629" t="str">
            <v>EL SALVADOR</v>
          </cell>
          <cell r="D629">
            <v>29.95</v>
          </cell>
          <cell r="E629">
            <v>153.5</v>
          </cell>
        </row>
        <row r="630">
          <cell r="C630" t="str">
            <v>ESTADOS UNIDOS</v>
          </cell>
          <cell r="D630">
            <v>615.84</v>
          </cell>
          <cell r="E630">
            <v>642.71</v>
          </cell>
        </row>
        <row r="631">
          <cell r="A631">
            <v>4823906000</v>
          </cell>
          <cell r="B631" t="str">
            <v>Patrones, modelos y plantillas, de papel, cartón, guata de celulo</v>
          </cell>
          <cell r="C631" t="str">
            <v>ESTADOS UNIDOS</v>
          </cell>
          <cell r="D631">
            <v>0.03</v>
          </cell>
          <cell r="E631">
            <v>1</v>
          </cell>
        </row>
        <row r="632">
          <cell r="A632">
            <v>4823909900</v>
          </cell>
          <cell r="B632" t="str">
            <v>Demás papeles, cartones, cortados en formato; y demás artic. De</v>
          </cell>
          <cell r="C632" t="str">
            <v>ARUBA</v>
          </cell>
          <cell r="D632">
            <v>36.31</v>
          </cell>
          <cell r="E632">
            <v>54</v>
          </cell>
        </row>
        <row r="633">
          <cell r="C633" t="str">
            <v>BOLIVIA</v>
          </cell>
          <cell r="D633">
            <v>320.62</v>
          </cell>
          <cell r="E633">
            <v>668.97</v>
          </cell>
        </row>
        <row r="634">
          <cell r="C634" t="str">
            <v>CHILE</v>
          </cell>
          <cell r="D634">
            <v>10945.52</v>
          </cell>
          <cell r="E634">
            <v>8297.14</v>
          </cell>
        </row>
        <row r="635">
          <cell r="C635" t="str">
            <v>COLOMBIA</v>
          </cell>
          <cell r="D635">
            <v>20450.580000000002</v>
          </cell>
          <cell r="E635">
            <v>52521.36</v>
          </cell>
        </row>
        <row r="636">
          <cell r="C636" t="str">
            <v>ALEMANIA</v>
          </cell>
          <cell r="D636">
            <v>1</v>
          </cell>
          <cell r="E636">
            <v>25</v>
          </cell>
        </row>
        <row r="637">
          <cell r="C637" t="str">
            <v>REPUBLICA DOMINICANA</v>
          </cell>
          <cell r="D637">
            <v>8.93</v>
          </cell>
          <cell r="E637">
            <v>70</v>
          </cell>
        </row>
        <row r="638">
          <cell r="C638" t="str">
            <v>ECUADOR</v>
          </cell>
          <cell r="D638">
            <v>2601.83</v>
          </cell>
          <cell r="E638">
            <v>17556.099999999999</v>
          </cell>
        </row>
        <row r="639">
          <cell r="C639" t="str">
            <v>ITALIA</v>
          </cell>
          <cell r="D639">
            <v>9.09</v>
          </cell>
          <cell r="E639">
            <v>55</v>
          </cell>
        </row>
        <row r="640">
          <cell r="C640" t="str">
            <v>MEXICO</v>
          </cell>
          <cell r="D640">
            <v>14.18</v>
          </cell>
          <cell r="E640">
            <v>390</v>
          </cell>
        </row>
        <row r="641">
          <cell r="C641" t="str">
            <v>ESTADOS UNIDOS</v>
          </cell>
          <cell r="D641">
            <v>13.84</v>
          </cell>
          <cell r="E641">
            <v>56.83</v>
          </cell>
        </row>
        <row r="642">
          <cell r="C642" t="str">
            <v>URUGUAY</v>
          </cell>
          <cell r="D642">
            <v>4.4800000000000004</v>
          </cell>
          <cell r="E642">
            <v>130</v>
          </cell>
        </row>
        <row r="643">
          <cell r="C643" t="str">
            <v>VENEZUELA</v>
          </cell>
          <cell r="D643">
            <v>2576.17</v>
          </cell>
          <cell r="E643">
            <v>4284</v>
          </cell>
        </row>
        <row r="644">
          <cell r="B644" t="str">
            <v/>
          </cell>
          <cell r="D644">
            <v>29898264.720000025</v>
          </cell>
          <cell r="E644">
            <v>23318711.879999995</v>
          </cell>
        </row>
        <row r="645">
          <cell r="B645" t="str">
            <v/>
          </cell>
        </row>
        <row r="646">
          <cell r="A646">
            <v>9401610000</v>
          </cell>
          <cell r="B646" t="str">
            <v>Asientos con relleno y armazón de madera</v>
          </cell>
          <cell r="C646" t="str">
            <v>ANTILLAS HOLANDESAS</v>
          </cell>
          <cell r="D646">
            <v>22384</v>
          </cell>
          <cell r="E646">
            <v>82914</v>
          </cell>
        </row>
        <row r="647">
          <cell r="C647" t="str">
            <v>CHILE</v>
          </cell>
          <cell r="D647">
            <v>1887.17</v>
          </cell>
          <cell r="E647">
            <v>340.2</v>
          </cell>
        </row>
        <row r="648">
          <cell r="C648" t="str">
            <v>COLOMBIA</v>
          </cell>
          <cell r="D648">
            <v>23.36</v>
          </cell>
          <cell r="E648">
            <v>120</v>
          </cell>
        </row>
        <row r="649">
          <cell r="C649" t="str">
            <v>ALEMANIA</v>
          </cell>
          <cell r="D649">
            <v>5</v>
          </cell>
          <cell r="E649">
            <v>170</v>
          </cell>
        </row>
        <row r="650">
          <cell r="C650" t="str">
            <v>REPUBLICA DOMINICANA</v>
          </cell>
          <cell r="D650">
            <v>68.62</v>
          </cell>
          <cell r="E650">
            <v>190</v>
          </cell>
        </row>
        <row r="651">
          <cell r="C651" t="str">
            <v>ECUADOR</v>
          </cell>
          <cell r="D651">
            <v>4.8899999999999997</v>
          </cell>
          <cell r="E651">
            <v>24.8</v>
          </cell>
        </row>
        <row r="652">
          <cell r="C652" t="str">
            <v>ESPAYA</v>
          </cell>
          <cell r="D652">
            <v>476.34</v>
          </cell>
          <cell r="E652">
            <v>735</v>
          </cell>
        </row>
        <row r="653">
          <cell r="C653" t="str">
            <v>REINO UNIDO</v>
          </cell>
          <cell r="D653">
            <v>2465.9299999999998</v>
          </cell>
          <cell r="E653">
            <v>6780</v>
          </cell>
        </row>
        <row r="654">
          <cell r="C654" t="str">
            <v>MEXICO</v>
          </cell>
          <cell r="D654">
            <v>28.38</v>
          </cell>
          <cell r="E654">
            <v>139.80000000000001</v>
          </cell>
        </row>
        <row r="655">
          <cell r="C655" t="str">
            <v>NICARAGUA</v>
          </cell>
          <cell r="D655">
            <v>669.6</v>
          </cell>
          <cell r="E655">
            <v>2778</v>
          </cell>
        </row>
        <row r="656">
          <cell r="A656" t="str">
            <v xml:space="preserve">ELABORACIÓN  </v>
          </cell>
          <cell r="B656" t="str">
            <v>:  Instituto Nacional de Recursos Naturales - INRENA-DGFFS</v>
          </cell>
          <cell r="E656" t="str">
            <v>Continúa…</v>
          </cell>
        </row>
        <row r="657">
          <cell r="C657" t="str">
            <v>PUERTO RICO</v>
          </cell>
          <cell r="D657">
            <v>4331.6000000000004</v>
          </cell>
          <cell r="E657">
            <v>9501.77</v>
          </cell>
        </row>
        <row r="658">
          <cell r="C658" t="str">
            <v>ESTADOS UNIDOS</v>
          </cell>
          <cell r="D658">
            <v>14707.73</v>
          </cell>
          <cell r="E658">
            <v>118642.49</v>
          </cell>
        </row>
        <row r="659">
          <cell r="C659" t="str">
            <v>VENEZUELA</v>
          </cell>
          <cell r="D659">
            <v>229.02</v>
          </cell>
          <cell r="E659">
            <v>1181.46</v>
          </cell>
        </row>
        <row r="660">
          <cell r="A660">
            <v>9401690000</v>
          </cell>
          <cell r="B660" t="str">
            <v>Los demás asientos con armazón de madera</v>
          </cell>
          <cell r="C660" t="str">
            <v>AUSTRALIA</v>
          </cell>
          <cell r="D660">
            <v>0</v>
          </cell>
          <cell r="E660">
            <v>0</v>
          </cell>
        </row>
        <row r="661">
          <cell r="C661" t="str">
            <v>CANADA</v>
          </cell>
          <cell r="D661">
            <v>86.45</v>
          </cell>
          <cell r="E661">
            <v>213.25</v>
          </cell>
        </row>
        <row r="662">
          <cell r="C662" t="str">
            <v>CHILE</v>
          </cell>
          <cell r="D662">
            <v>900</v>
          </cell>
          <cell r="E662">
            <v>4949</v>
          </cell>
        </row>
        <row r="663">
          <cell r="C663" t="str">
            <v>COSTA RICA</v>
          </cell>
          <cell r="D663">
            <v>180.9</v>
          </cell>
          <cell r="E663">
            <v>628</v>
          </cell>
        </row>
        <row r="664">
          <cell r="C664" t="str">
            <v>SUIZA</v>
          </cell>
          <cell r="D664">
            <v>12.66</v>
          </cell>
          <cell r="E664">
            <v>63.99</v>
          </cell>
        </row>
        <row r="665">
          <cell r="C665" t="str">
            <v>ALEMANIA</v>
          </cell>
          <cell r="D665">
            <v>56.7</v>
          </cell>
          <cell r="E665">
            <v>1756.82</v>
          </cell>
        </row>
        <row r="666">
          <cell r="C666" t="str">
            <v>REPUBLICA DOMINICANA</v>
          </cell>
          <cell r="D666">
            <v>182.89</v>
          </cell>
          <cell r="E666">
            <v>375</v>
          </cell>
        </row>
        <row r="667">
          <cell r="C667" t="str">
            <v>ECUADOR</v>
          </cell>
          <cell r="D667">
            <v>266.31</v>
          </cell>
          <cell r="E667">
            <v>2421</v>
          </cell>
        </row>
        <row r="668">
          <cell r="C668" t="str">
            <v>ESPAYA</v>
          </cell>
          <cell r="D668">
            <v>12348.48</v>
          </cell>
          <cell r="E668">
            <v>22354.54</v>
          </cell>
        </row>
        <row r="669">
          <cell r="C669" t="str">
            <v>FRANCIA</v>
          </cell>
          <cell r="D669">
            <v>1617.94</v>
          </cell>
          <cell r="E669">
            <v>8790.56</v>
          </cell>
        </row>
        <row r="670">
          <cell r="C670" t="str">
            <v>REINO UNIDO</v>
          </cell>
          <cell r="D670">
            <v>78</v>
          </cell>
          <cell r="E670">
            <v>426.8</v>
          </cell>
        </row>
        <row r="671">
          <cell r="C671" t="str">
            <v>GUAYANA FRANCESA</v>
          </cell>
          <cell r="D671">
            <v>19.559999999999999</v>
          </cell>
          <cell r="E671">
            <v>225</v>
          </cell>
        </row>
        <row r="672">
          <cell r="C672" t="str">
            <v>GRECIA</v>
          </cell>
          <cell r="D672">
            <v>43.29</v>
          </cell>
          <cell r="E672">
            <v>320</v>
          </cell>
        </row>
        <row r="673">
          <cell r="C673" t="str">
            <v>GUATEMALA</v>
          </cell>
          <cell r="D673">
            <v>10.09</v>
          </cell>
          <cell r="E673">
            <v>24</v>
          </cell>
        </row>
        <row r="674">
          <cell r="C674" t="str">
            <v>HAITI</v>
          </cell>
          <cell r="D674">
            <v>25.83</v>
          </cell>
          <cell r="E674">
            <v>520</v>
          </cell>
        </row>
        <row r="675">
          <cell r="C675" t="str">
            <v>ITALIA</v>
          </cell>
          <cell r="D675">
            <v>16129.99</v>
          </cell>
          <cell r="E675">
            <v>140685.31</v>
          </cell>
        </row>
        <row r="676">
          <cell r="C676" t="str">
            <v>JAPON</v>
          </cell>
          <cell r="D676">
            <v>409.23</v>
          </cell>
          <cell r="E676">
            <v>3634.9</v>
          </cell>
        </row>
        <row r="677">
          <cell r="C677" t="str">
            <v>COREA (SUR), REPUBLICA DE</v>
          </cell>
          <cell r="D677">
            <v>0.36</v>
          </cell>
          <cell r="E677">
            <v>1.65</v>
          </cell>
        </row>
        <row r="678">
          <cell r="C678" t="str">
            <v>MEXICO</v>
          </cell>
          <cell r="D678">
            <v>4.1399999999999997</v>
          </cell>
          <cell r="E678">
            <v>28</v>
          </cell>
        </row>
        <row r="679">
          <cell r="C679" t="str">
            <v>PANAMA</v>
          </cell>
          <cell r="D679">
            <v>59.14</v>
          </cell>
          <cell r="E679">
            <v>265</v>
          </cell>
        </row>
        <row r="680">
          <cell r="C680" t="str">
            <v>PUERTO RICO</v>
          </cell>
          <cell r="D680">
            <v>1750.32</v>
          </cell>
          <cell r="E680">
            <v>15957.98</v>
          </cell>
        </row>
        <row r="681">
          <cell r="C681" t="str">
            <v>ESTADOS UNIDOS</v>
          </cell>
          <cell r="D681">
            <v>82724.73</v>
          </cell>
          <cell r="E681">
            <v>557951.18000000005</v>
          </cell>
        </row>
        <row r="682">
          <cell r="C682" t="str">
            <v>VENEZUELA</v>
          </cell>
          <cell r="D682">
            <v>32.35</v>
          </cell>
          <cell r="E682">
            <v>368</v>
          </cell>
        </row>
        <row r="683">
          <cell r="A683">
            <v>9403300000</v>
          </cell>
          <cell r="B683" t="str">
            <v>Muebles de madera del tipo de los utilizados en oficinas</v>
          </cell>
          <cell r="C683" t="str">
            <v>ANTILLAS HOLANDESAS</v>
          </cell>
          <cell r="D683">
            <v>6169.57</v>
          </cell>
          <cell r="E683">
            <v>21616</v>
          </cell>
        </row>
        <row r="684">
          <cell r="C684" t="str">
            <v>ARGENTINA</v>
          </cell>
          <cell r="D684">
            <v>2.76</v>
          </cell>
          <cell r="E684">
            <v>121.78</v>
          </cell>
        </row>
        <row r="685">
          <cell r="C685" t="str">
            <v>CANADA</v>
          </cell>
          <cell r="D685">
            <v>5.08</v>
          </cell>
          <cell r="E685">
            <v>27.4</v>
          </cell>
        </row>
        <row r="686">
          <cell r="C686" t="str">
            <v>CHILE</v>
          </cell>
          <cell r="D686">
            <v>3034.08</v>
          </cell>
          <cell r="E686">
            <v>558.65</v>
          </cell>
        </row>
        <row r="687">
          <cell r="C687" t="str">
            <v>ALEMANIA</v>
          </cell>
          <cell r="D687">
            <v>188.96</v>
          </cell>
          <cell r="E687">
            <v>1430</v>
          </cell>
        </row>
        <row r="688">
          <cell r="C688" t="str">
            <v>ECUADOR</v>
          </cell>
          <cell r="D688">
            <v>523</v>
          </cell>
          <cell r="E688">
            <v>2652.58</v>
          </cell>
        </row>
        <row r="689">
          <cell r="C689" t="str">
            <v>ESPAYA</v>
          </cell>
          <cell r="D689">
            <v>1087.6199999999999</v>
          </cell>
          <cell r="E689">
            <v>3131</v>
          </cell>
        </row>
        <row r="690">
          <cell r="C690" t="str">
            <v>FRANCIA</v>
          </cell>
          <cell r="D690">
            <v>574.01</v>
          </cell>
          <cell r="E690">
            <v>2861</v>
          </cell>
        </row>
        <row r="691">
          <cell r="C691" t="str">
            <v>REINO UNIDO</v>
          </cell>
          <cell r="D691">
            <v>772.82</v>
          </cell>
          <cell r="E691">
            <v>2940</v>
          </cell>
        </row>
        <row r="692">
          <cell r="C692" t="str">
            <v>ITALIA</v>
          </cell>
          <cell r="D692">
            <v>742.4</v>
          </cell>
          <cell r="E692">
            <v>6394</v>
          </cell>
        </row>
        <row r="693">
          <cell r="C693" t="str">
            <v>JAPON</v>
          </cell>
          <cell r="D693">
            <v>367.28</v>
          </cell>
          <cell r="E693">
            <v>2520</v>
          </cell>
        </row>
        <row r="694">
          <cell r="A694" t="str">
            <v xml:space="preserve">ELABORACIÓN  </v>
          </cell>
          <cell r="B694" t="str">
            <v>:  Instituto Nacional de Recursos Naturales - INRENA-DGFFS</v>
          </cell>
          <cell r="E694" t="str">
            <v>Continúa…</v>
          </cell>
        </row>
        <row r="695">
          <cell r="C695" t="str">
            <v>PUERTO RICO</v>
          </cell>
          <cell r="D695">
            <v>246.28</v>
          </cell>
          <cell r="E695">
            <v>2060</v>
          </cell>
        </row>
        <row r="696">
          <cell r="C696" t="str">
            <v>ARABIA SAUDITA</v>
          </cell>
          <cell r="D696">
            <v>204.51</v>
          </cell>
          <cell r="E696">
            <v>1498.5</v>
          </cell>
        </row>
        <row r="697">
          <cell r="C697" t="str">
            <v>ESTADOS UNIDOS</v>
          </cell>
          <cell r="D697">
            <v>46291.17</v>
          </cell>
          <cell r="E697">
            <v>321890.87</v>
          </cell>
        </row>
        <row r="698">
          <cell r="C698" t="str">
            <v>VENEZUELA</v>
          </cell>
          <cell r="D698">
            <v>32.950000000000003</v>
          </cell>
          <cell r="E698">
            <v>170</v>
          </cell>
        </row>
        <row r="699">
          <cell r="C699" t="str">
            <v>SUDAFRICA, REPUBLICA DE</v>
          </cell>
          <cell r="D699">
            <v>23</v>
          </cell>
          <cell r="E699">
            <v>5</v>
          </cell>
        </row>
        <row r="700">
          <cell r="A700">
            <v>9403400000</v>
          </cell>
          <cell r="B700" t="str">
            <v>Muebles de madera del tipo de los utilizados en cocinas</v>
          </cell>
          <cell r="C700" t="str">
            <v>ALEMANIA</v>
          </cell>
          <cell r="D700">
            <v>14.71</v>
          </cell>
          <cell r="E700">
            <v>238</v>
          </cell>
        </row>
        <row r="701">
          <cell r="C701" t="str">
            <v>REPUBLICA DOMINICANA</v>
          </cell>
          <cell r="D701">
            <v>16.7</v>
          </cell>
          <cell r="E701">
            <v>100</v>
          </cell>
        </row>
        <row r="702">
          <cell r="C702" t="str">
            <v>ESPAYA</v>
          </cell>
          <cell r="D702">
            <v>106.62</v>
          </cell>
          <cell r="E702">
            <v>622</v>
          </cell>
        </row>
        <row r="703">
          <cell r="C703" t="str">
            <v>FRANCIA</v>
          </cell>
          <cell r="D703">
            <v>940.26</v>
          </cell>
          <cell r="E703">
            <v>4705</v>
          </cell>
        </row>
        <row r="704">
          <cell r="C704" t="str">
            <v>ITALIA</v>
          </cell>
          <cell r="D704">
            <v>47.93</v>
          </cell>
          <cell r="E704">
            <v>290</v>
          </cell>
        </row>
        <row r="705">
          <cell r="C705" t="str">
            <v>JAPON</v>
          </cell>
          <cell r="D705">
            <v>2195.3200000000002</v>
          </cell>
          <cell r="E705">
            <v>7382.33</v>
          </cell>
        </row>
        <row r="706">
          <cell r="C706" t="str">
            <v>PUERTO RICO</v>
          </cell>
          <cell r="D706">
            <v>10.4</v>
          </cell>
          <cell r="E706">
            <v>130</v>
          </cell>
        </row>
        <row r="707">
          <cell r="C707" t="str">
            <v>ESTADOS UNIDOS</v>
          </cell>
          <cell r="D707">
            <v>8143.02</v>
          </cell>
          <cell r="E707">
            <v>35223.01</v>
          </cell>
        </row>
        <row r="708">
          <cell r="A708">
            <v>9403500000</v>
          </cell>
          <cell r="B708" t="str">
            <v>Muebles de madera del tipo de los utilizados en dormitorios</v>
          </cell>
          <cell r="C708" t="str">
            <v>ANTILLAS HOLANDESAS</v>
          </cell>
          <cell r="D708">
            <v>19049.47</v>
          </cell>
          <cell r="E708">
            <v>65439</v>
          </cell>
        </row>
        <row r="709">
          <cell r="C709" t="str">
            <v>ARGENTINA</v>
          </cell>
          <cell r="D709">
            <v>69.569999999999993</v>
          </cell>
          <cell r="E709">
            <v>80</v>
          </cell>
        </row>
        <row r="710">
          <cell r="C710" t="str">
            <v>BRASIL</v>
          </cell>
          <cell r="D710">
            <v>15</v>
          </cell>
          <cell r="E710">
            <v>1</v>
          </cell>
        </row>
        <row r="711">
          <cell r="C711" t="str">
            <v>CANADA</v>
          </cell>
          <cell r="D711">
            <v>66.08</v>
          </cell>
          <cell r="E711">
            <v>167.8</v>
          </cell>
        </row>
        <row r="712">
          <cell r="C712" t="str">
            <v>CHILE</v>
          </cell>
          <cell r="D712">
            <v>13153.43</v>
          </cell>
          <cell r="E712">
            <v>5143.59</v>
          </cell>
        </row>
        <row r="713">
          <cell r="C713" t="str">
            <v>COLOMBIA</v>
          </cell>
          <cell r="D713">
            <v>16.239999999999998</v>
          </cell>
          <cell r="E713">
            <v>83.4</v>
          </cell>
        </row>
        <row r="714">
          <cell r="C714" t="str">
            <v>COSTA RICA</v>
          </cell>
          <cell r="D714">
            <v>94.77</v>
          </cell>
          <cell r="E714">
            <v>329</v>
          </cell>
        </row>
        <row r="715">
          <cell r="C715" t="str">
            <v>ALEMANIA</v>
          </cell>
          <cell r="D715">
            <v>641.58000000000004</v>
          </cell>
          <cell r="E715">
            <v>5981</v>
          </cell>
        </row>
        <row r="716">
          <cell r="C716" t="str">
            <v>REPUBLICA DOMINICANA</v>
          </cell>
          <cell r="D716">
            <v>957.67</v>
          </cell>
          <cell r="E716">
            <v>2425</v>
          </cell>
        </row>
        <row r="717">
          <cell r="C717" t="str">
            <v>ECUADOR</v>
          </cell>
          <cell r="D717">
            <v>4200</v>
          </cell>
          <cell r="E717">
            <v>15705.3</v>
          </cell>
        </row>
        <row r="718">
          <cell r="C718" t="str">
            <v>ESPAYA</v>
          </cell>
          <cell r="D718">
            <v>9577.35</v>
          </cell>
          <cell r="E718">
            <v>13831</v>
          </cell>
        </row>
        <row r="719">
          <cell r="C719" t="str">
            <v>FRANCIA</v>
          </cell>
          <cell r="D719">
            <v>14244.47</v>
          </cell>
          <cell r="E719">
            <v>62270.76</v>
          </cell>
        </row>
        <row r="720">
          <cell r="C720" t="str">
            <v>REINO UNIDO</v>
          </cell>
          <cell r="D720">
            <v>2827.02</v>
          </cell>
          <cell r="E720">
            <v>13999.4</v>
          </cell>
        </row>
        <row r="721">
          <cell r="C721" t="str">
            <v>ITALIA</v>
          </cell>
          <cell r="D721">
            <v>20932.919999999998</v>
          </cell>
          <cell r="E721">
            <v>177063.4</v>
          </cell>
        </row>
        <row r="722">
          <cell r="C722" t="str">
            <v>JAPON</v>
          </cell>
          <cell r="D722">
            <v>5775.16</v>
          </cell>
          <cell r="E722">
            <v>20595.12</v>
          </cell>
        </row>
        <row r="723">
          <cell r="C723" t="str">
            <v>MALTA</v>
          </cell>
          <cell r="D723">
            <v>226.31</v>
          </cell>
          <cell r="E723">
            <v>1620</v>
          </cell>
        </row>
        <row r="724">
          <cell r="C724" t="str">
            <v>MEXICO</v>
          </cell>
          <cell r="D724">
            <v>83.67</v>
          </cell>
          <cell r="E724">
            <v>607</v>
          </cell>
        </row>
        <row r="725">
          <cell r="C725" t="str">
            <v>NICARAGUA</v>
          </cell>
          <cell r="D725">
            <v>758.3</v>
          </cell>
          <cell r="E725">
            <v>3146</v>
          </cell>
        </row>
        <row r="726">
          <cell r="C726" t="str">
            <v>PANAMA</v>
          </cell>
          <cell r="D726">
            <v>339.22</v>
          </cell>
          <cell r="E726">
            <v>1520</v>
          </cell>
        </row>
        <row r="727">
          <cell r="C727" t="str">
            <v>PUERTO RICO</v>
          </cell>
          <cell r="D727">
            <v>2033.45</v>
          </cell>
          <cell r="E727">
            <v>10168.27</v>
          </cell>
        </row>
        <row r="728">
          <cell r="C728" t="str">
            <v>ARABIA SAUDITA</v>
          </cell>
          <cell r="D728">
            <v>417.85</v>
          </cell>
          <cell r="E728">
            <v>2928</v>
          </cell>
        </row>
        <row r="729">
          <cell r="C729" t="str">
            <v>ESTADOS UNIDOS</v>
          </cell>
          <cell r="D729">
            <v>301146.51</v>
          </cell>
          <cell r="E729">
            <v>1626356.47</v>
          </cell>
        </row>
        <row r="730">
          <cell r="C730" t="str">
            <v>VENEZUELA</v>
          </cell>
          <cell r="D730">
            <v>200.65</v>
          </cell>
          <cell r="E730">
            <v>1344</v>
          </cell>
        </row>
        <row r="731">
          <cell r="A731" t="str">
            <v xml:space="preserve">ELABORACIÓN  </v>
          </cell>
          <cell r="B731" t="str">
            <v>:  Instituto Nacional de Recursos Naturales - INRENA-DGFFS</v>
          </cell>
          <cell r="E731" t="str">
            <v>Continúa…</v>
          </cell>
        </row>
        <row r="732">
          <cell r="A732">
            <v>9403600000</v>
          </cell>
          <cell r="B732" t="str">
            <v>Los demás muebles de madera</v>
          </cell>
          <cell r="C732" t="str">
            <v>ANTILLAS HOLANDESAS</v>
          </cell>
          <cell r="D732">
            <v>9149.52</v>
          </cell>
          <cell r="E732">
            <v>33880</v>
          </cell>
        </row>
        <row r="733">
          <cell r="C733" t="str">
            <v>ARGENTINA</v>
          </cell>
          <cell r="D733">
            <v>44.12</v>
          </cell>
          <cell r="E733">
            <v>208</v>
          </cell>
        </row>
        <row r="734">
          <cell r="C734" t="str">
            <v>AUSTRIA</v>
          </cell>
          <cell r="D734">
            <v>25.96</v>
          </cell>
          <cell r="E734">
            <v>195</v>
          </cell>
        </row>
        <row r="735">
          <cell r="C735" t="str">
            <v>AUSTRALIA</v>
          </cell>
          <cell r="D735">
            <v>2101.9299999999998</v>
          </cell>
          <cell r="E735">
            <v>11557.36</v>
          </cell>
        </row>
        <row r="736">
          <cell r="C736" t="str">
            <v>ARUBA</v>
          </cell>
          <cell r="D736">
            <v>362.33</v>
          </cell>
          <cell r="E736">
            <v>685</v>
          </cell>
        </row>
        <row r="737">
          <cell r="C737" t="str">
            <v>BARBADOS</v>
          </cell>
          <cell r="D737">
            <v>4.6100000000000003</v>
          </cell>
          <cell r="E737">
            <v>20</v>
          </cell>
        </row>
        <row r="738">
          <cell r="C738" t="str">
            <v>BOLIVIA</v>
          </cell>
          <cell r="D738">
            <v>1267</v>
          </cell>
          <cell r="E738">
            <v>8640</v>
          </cell>
        </row>
        <row r="739">
          <cell r="C739" t="str">
            <v>BRASIL</v>
          </cell>
          <cell r="D739">
            <v>60</v>
          </cell>
          <cell r="E739">
            <v>4</v>
          </cell>
        </row>
        <row r="740">
          <cell r="C740" t="str">
            <v>CANADA</v>
          </cell>
          <cell r="D740">
            <v>591.61</v>
          </cell>
          <cell r="E740">
            <v>4573.75</v>
          </cell>
        </row>
        <row r="741">
          <cell r="C741" t="str">
            <v>CHILE</v>
          </cell>
          <cell r="D741">
            <v>3613.89</v>
          </cell>
          <cell r="E741">
            <v>5393.82</v>
          </cell>
        </row>
        <row r="742">
          <cell r="C742" t="str">
            <v>COLOMBIA</v>
          </cell>
          <cell r="D742">
            <v>236.77</v>
          </cell>
          <cell r="E742">
            <v>1772</v>
          </cell>
        </row>
        <row r="743">
          <cell r="C743" t="str">
            <v>COSTA RICA</v>
          </cell>
          <cell r="D743">
            <v>553.35</v>
          </cell>
          <cell r="E743">
            <v>1921</v>
          </cell>
        </row>
        <row r="744">
          <cell r="C744" t="str">
            <v>SUIZA</v>
          </cell>
          <cell r="D744">
            <v>3.33</v>
          </cell>
          <cell r="E744">
            <v>23.72</v>
          </cell>
        </row>
        <row r="745">
          <cell r="C745" t="str">
            <v>ALEMANIA</v>
          </cell>
          <cell r="D745">
            <v>1875.68</v>
          </cell>
          <cell r="E745">
            <v>22980.080000000002</v>
          </cell>
        </row>
        <row r="746">
          <cell r="C746" t="str">
            <v>REPUBLICA DOMINICANA</v>
          </cell>
          <cell r="D746">
            <v>3018.56</v>
          </cell>
          <cell r="E746">
            <v>7804</v>
          </cell>
        </row>
        <row r="747">
          <cell r="C747" t="str">
            <v>ECUADOR</v>
          </cell>
          <cell r="D747">
            <v>798.72</v>
          </cell>
          <cell r="E747">
            <v>7261.15</v>
          </cell>
        </row>
        <row r="748">
          <cell r="C748" t="str">
            <v>ESPAYA</v>
          </cell>
          <cell r="D748">
            <v>15624.55</v>
          </cell>
          <cell r="E748">
            <v>37448.28</v>
          </cell>
        </row>
        <row r="749">
          <cell r="C749" t="str">
            <v>FRANCIA</v>
          </cell>
          <cell r="D749">
            <v>16526.03</v>
          </cell>
          <cell r="E749">
            <v>87878.92</v>
          </cell>
        </row>
        <row r="750">
          <cell r="C750" t="str">
            <v>REINO UNIDO</v>
          </cell>
          <cell r="D750">
            <v>8562.5400000000009</v>
          </cell>
          <cell r="E750">
            <v>33674.400000000001</v>
          </cell>
        </row>
        <row r="751">
          <cell r="C751" t="str">
            <v>GUAYANA FRANCESA</v>
          </cell>
          <cell r="D751">
            <v>2.93</v>
          </cell>
          <cell r="E751">
            <v>72.8</v>
          </cell>
        </row>
        <row r="752">
          <cell r="C752" t="str">
            <v>GRECIA</v>
          </cell>
          <cell r="D752">
            <v>206.42</v>
          </cell>
          <cell r="E752">
            <v>1526</v>
          </cell>
        </row>
        <row r="753">
          <cell r="C753" t="str">
            <v>GUATEMALA</v>
          </cell>
          <cell r="D753">
            <v>136.99</v>
          </cell>
          <cell r="E753">
            <v>461</v>
          </cell>
        </row>
        <row r="754">
          <cell r="C754" t="str">
            <v>HAITI</v>
          </cell>
          <cell r="D754">
            <v>222.52</v>
          </cell>
          <cell r="E754">
            <v>4480</v>
          </cell>
        </row>
        <row r="755">
          <cell r="C755" t="str">
            <v>ISRAEL</v>
          </cell>
          <cell r="D755">
            <v>34.090000000000003</v>
          </cell>
          <cell r="E755">
            <v>55</v>
          </cell>
        </row>
        <row r="756">
          <cell r="C756" t="str">
            <v>ITALIA</v>
          </cell>
          <cell r="D756">
            <v>37477.769999999997</v>
          </cell>
          <cell r="E756">
            <v>293222.26</v>
          </cell>
        </row>
        <row r="757">
          <cell r="C757" t="str">
            <v>JAPON</v>
          </cell>
          <cell r="D757">
            <v>5110.6899999999996</v>
          </cell>
          <cell r="E757">
            <v>28129.45</v>
          </cell>
        </row>
        <row r="758">
          <cell r="C758" t="str">
            <v>MALTA</v>
          </cell>
          <cell r="D758">
            <v>94.99</v>
          </cell>
          <cell r="E758">
            <v>680</v>
          </cell>
        </row>
        <row r="759">
          <cell r="C759" t="str">
            <v>MEXICO</v>
          </cell>
          <cell r="D759">
            <v>1144.45</v>
          </cell>
          <cell r="E759">
            <v>14516.58</v>
          </cell>
        </row>
        <row r="760">
          <cell r="C760" t="str">
            <v>NICARAGUA</v>
          </cell>
          <cell r="D760">
            <v>988</v>
          </cell>
          <cell r="E760">
            <v>4099</v>
          </cell>
        </row>
        <row r="761">
          <cell r="C761" t="str">
            <v>PAISES BAJOS</v>
          </cell>
          <cell r="D761">
            <v>40</v>
          </cell>
          <cell r="E761">
            <v>110</v>
          </cell>
        </row>
        <row r="762">
          <cell r="C762" t="str">
            <v>PANAMA</v>
          </cell>
          <cell r="D762">
            <v>742.69</v>
          </cell>
          <cell r="E762">
            <v>3752.5</v>
          </cell>
        </row>
        <row r="763">
          <cell r="C763" t="str">
            <v>PUERTO RICO</v>
          </cell>
          <cell r="D763">
            <v>8421.7000000000007</v>
          </cell>
          <cell r="E763">
            <v>30947.98</v>
          </cell>
        </row>
        <row r="764">
          <cell r="C764" t="str">
            <v>ARABIA SAUDITA</v>
          </cell>
          <cell r="D764">
            <v>378.61</v>
          </cell>
          <cell r="E764">
            <v>2225.6999999999998</v>
          </cell>
        </row>
        <row r="765">
          <cell r="C765" t="str">
            <v>ESTADOS UNIDOS</v>
          </cell>
          <cell r="D765">
            <v>655893.35</v>
          </cell>
          <cell r="E765">
            <v>4433575.0599999996</v>
          </cell>
        </row>
        <row r="766">
          <cell r="C766" t="str">
            <v>VENEZUELA</v>
          </cell>
          <cell r="D766">
            <v>1378.56</v>
          </cell>
          <cell r="E766">
            <v>7808.01</v>
          </cell>
        </row>
        <row r="767">
          <cell r="C767" t="str">
            <v>SUDAFRICA, REPUBLICA DE</v>
          </cell>
          <cell r="D767">
            <v>1.68</v>
          </cell>
          <cell r="E767">
            <v>10</v>
          </cell>
        </row>
        <row r="768">
          <cell r="A768" t="str">
            <v xml:space="preserve">ELABORACIÓN  </v>
          </cell>
          <cell r="B768" t="str">
            <v>:  Instituto Nacional de Recursos Naturales - INRENA-DGFFS</v>
          </cell>
          <cell r="E768" t="str">
            <v>Continúa…</v>
          </cell>
        </row>
        <row r="769">
          <cell r="A769">
            <v>9403901000</v>
          </cell>
          <cell r="B769" t="str">
            <v>Partes para muebles de madera</v>
          </cell>
          <cell r="C769" t="str">
            <v>ANTILLAS HOLANDESAS</v>
          </cell>
          <cell r="D769">
            <v>6007.88</v>
          </cell>
          <cell r="E769">
            <v>23203</v>
          </cell>
        </row>
        <row r="770">
          <cell r="C770" t="str">
            <v>AUSTRALIA</v>
          </cell>
          <cell r="D770">
            <v>31.84</v>
          </cell>
          <cell r="E770">
            <v>108.4</v>
          </cell>
        </row>
        <row r="771">
          <cell r="C771" t="str">
            <v>CHILE</v>
          </cell>
          <cell r="D771">
            <v>4064.12</v>
          </cell>
          <cell r="E771">
            <v>732.64</v>
          </cell>
        </row>
        <row r="772">
          <cell r="C772" t="str">
            <v>COLOMBIA</v>
          </cell>
          <cell r="D772">
            <v>0.66</v>
          </cell>
          <cell r="E772">
            <v>5</v>
          </cell>
        </row>
        <row r="773">
          <cell r="C773" t="str">
            <v>ALEMANIA</v>
          </cell>
          <cell r="D773">
            <v>16.25</v>
          </cell>
          <cell r="E773">
            <v>139.86000000000001</v>
          </cell>
        </row>
        <row r="774">
          <cell r="C774" t="str">
            <v>ECUADOR</v>
          </cell>
          <cell r="D774">
            <v>1278.1099999999999</v>
          </cell>
          <cell r="E774">
            <v>6482.45</v>
          </cell>
        </row>
        <row r="775">
          <cell r="C775" t="str">
            <v>ESPAYA</v>
          </cell>
          <cell r="D775">
            <v>8273.7900000000009</v>
          </cell>
          <cell r="E775">
            <v>11020</v>
          </cell>
        </row>
        <row r="776">
          <cell r="C776" t="str">
            <v>FRANCIA</v>
          </cell>
          <cell r="D776">
            <v>221.34</v>
          </cell>
          <cell r="E776">
            <v>1143</v>
          </cell>
        </row>
        <row r="777">
          <cell r="C777" t="str">
            <v>REINO UNIDO</v>
          </cell>
          <cell r="D777">
            <v>32.99</v>
          </cell>
          <cell r="E777">
            <v>315</v>
          </cell>
        </row>
        <row r="778">
          <cell r="C778" t="str">
            <v>ITALIA</v>
          </cell>
          <cell r="D778">
            <v>1134.26</v>
          </cell>
          <cell r="E778">
            <v>9448</v>
          </cell>
        </row>
        <row r="779">
          <cell r="C779" t="str">
            <v>JAPON</v>
          </cell>
          <cell r="D779">
            <v>4907.26</v>
          </cell>
          <cell r="E779">
            <v>18550.169999999998</v>
          </cell>
        </row>
        <row r="780">
          <cell r="C780" t="str">
            <v>MEXICO</v>
          </cell>
          <cell r="D780">
            <v>0.61</v>
          </cell>
          <cell r="E780">
            <v>3</v>
          </cell>
        </row>
        <row r="781">
          <cell r="C781" t="str">
            <v>PUERTO RICO</v>
          </cell>
          <cell r="D781">
            <v>44.46</v>
          </cell>
          <cell r="E781">
            <v>224.9</v>
          </cell>
        </row>
        <row r="782">
          <cell r="C782" t="str">
            <v>ARABIA SAUDITA</v>
          </cell>
          <cell r="D782">
            <v>5.24</v>
          </cell>
          <cell r="E782">
            <v>20.100000000000001</v>
          </cell>
        </row>
        <row r="783">
          <cell r="C783" t="str">
            <v>ESTADOS UNIDOS</v>
          </cell>
          <cell r="D783">
            <v>15409.93</v>
          </cell>
          <cell r="E783">
            <v>111166.11</v>
          </cell>
        </row>
        <row r="784">
          <cell r="C784" t="str">
            <v>VENEZUELA</v>
          </cell>
          <cell r="D784">
            <v>108.82</v>
          </cell>
          <cell r="E784">
            <v>810</v>
          </cell>
        </row>
        <row r="785">
          <cell r="A785">
            <v>9403909000</v>
          </cell>
          <cell r="B785" t="str">
            <v>Partes para los demás muebles</v>
          </cell>
          <cell r="C785" t="str">
            <v>BOLIVIA</v>
          </cell>
          <cell r="D785">
            <v>291.20999999999998</v>
          </cell>
          <cell r="E785">
            <v>3335.91</v>
          </cell>
        </row>
        <row r="786">
          <cell r="C786" t="str">
            <v>ECUADOR</v>
          </cell>
          <cell r="D786">
            <v>3677.34</v>
          </cell>
          <cell r="E786">
            <v>17507.43</v>
          </cell>
        </row>
        <row r="787">
          <cell r="C787" t="str">
            <v>ESTADOS UNIDOS</v>
          </cell>
          <cell r="D787">
            <v>14.28</v>
          </cell>
          <cell r="E787">
            <v>90</v>
          </cell>
        </row>
        <row r="788">
          <cell r="A788">
            <v>9405990000</v>
          </cell>
          <cell r="B788" t="str">
            <v>Las demás partes</v>
          </cell>
          <cell r="C788" t="str">
            <v>AUSTRALIA</v>
          </cell>
          <cell r="D788">
            <v>1.32</v>
          </cell>
          <cell r="E788">
            <v>31</v>
          </cell>
        </row>
        <row r="789">
          <cell r="C789" t="str">
            <v>BOLIVIA</v>
          </cell>
          <cell r="D789">
            <v>71</v>
          </cell>
          <cell r="E789">
            <v>6</v>
          </cell>
        </row>
        <row r="790">
          <cell r="C790" t="str">
            <v>CHILE</v>
          </cell>
          <cell r="D790">
            <v>21.49</v>
          </cell>
          <cell r="E790">
            <v>268.86</v>
          </cell>
        </row>
        <row r="791">
          <cell r="C791" t="str">
            <v>ECUADOR</v>
          </cell>
          <cell r="D791">
            <v>150</v>
          </cell>
          <cell r="E791">
            <v>2030</v>
          </cell>
        </row>
        <row r="792">
          <cell r="C792" t="str">
            <v>ESPAYA</v>
          </cell>
          <cell r="D792">
            <v>42.32</v>
          </cell>
          <cell r="E792">
            <v>105</v>
          </cell>
        </row>
        <row r="793">
          <cell r="C793" t="str">
            <v>FRANCIA</v>
          </cell>
          <cell r="D793">
            <v>3.46</v>
          </cell>
          <cell r="E793">
            <v>15</v>
          </cell>
        </row>
        <row r="794">
          <cell r="C794" t="str">
            <v>ITALIA</v>
          </cell>
          <cell r="D794">
            <v>15.04</v>
          </cell>
          <cell r="E794">
            <v>171.5</v>
          </cell>
        </row>
        <row r="795">
          <cell r="C795" t="str">
            <v>JAPON</v>
          </cell>
          <cell r="D795">
            <v>9.81</v>
          </cell>
          <cell r="E795">
            <v>33.200000000000003</v>
          </cell>
        </row>
        <row r="796">
          <cell r="C796" t="str">
            <v>PANAMA</v>
          </cell>
          <cell r="D796">
            <v>40</v>
          </cell>
          <cell r="E796">
            <v>100</v>
          </cell>
        </row>
        <row r="797">
          <cell r="C797" t="str">
            <v>EL SALVADOR</v>
          </cell>
          <cell r="D797">
            <v>1250</v>
          </cell>
          <cell r="E797">
            <v>12597</v>
          </cell>
        </row>
        <row r="798">
          <cell r="C798" t="str">
            <v>ESTADOS UNIDOS</v>
          </cell>
          <cell r="D798">
            <v>7239.27</v>
          </cell>
          <cell r="E798">
            <v>74818.27</v>
          </cell>
        </row>
        <row r="799">
          <cell r="A799">
            <v>9406000000</v>
          </cell>
          <cell r="B799" t="str">
            <v>Construcciones prefabricadas.</v>
          </cell>
          <cell r="C799" t="str">
            <v>ECUADOR</v>
          </cell>
          <cell r="D799">
            <v>2844.8</v>
          </cell>
          <cell r="E799">
            <v>14428.45</v>
          </cell>
        </row>
        <row r="800">
          <cell r="C800" t="str">
            <v>PERU</v>
          </cell>
          <cell r="D800">
            <v>10378.799999999999</v>
          </cell>
          <cell r="E800">
            <v>5052.07</v>
          </cell>
        </row>
        <row r="801">
          <cell r="C801" t="str">
            <v>ESTADOS UNIDOS</v>
          </cell>
          <cell r="D801">
            <v>7542.5</v>
          </cell>
          <cell r="E801">
            <v>37041.14</v>
          </cell>
        </row>
        <row r="802">
          <cell r="B802" t="str">
            <v/>
          </cell>
          <cell r="D802">
            <v>1484614.2800000005</v>
          </cell>
          <cell r="E802">
            <v>8877443.4099999964</v>
          </cell>
        </row>
        <row r="803">
          <cell r="B803" t="str">
            <v/>
          </cell>
        </row>
        <row r="804">
          <cell r="A804">
            <v>9614200000</v>
          </cell>
          <cell r="B804" t="str">
            <v>Pipas y cazoletas</v>
          </cell>
          <cell r="C804" t="str">
            <v>EMIRATOS ARABES UNIDOS</v>
          </cell>
          <cell r="D804">
            <v>3.2</v>
          </cell>
          <cell r="E804">
            <v>42</v>
          </cell>
        </row>
        <row r="805">
          <cell r="C805" t="str">
            <v>ARGENTINA</v>
          </cell>
          <cell r="D805">
            <v>15.73</v>
          </cell>
          <cell r="E805">
            <v>56.98</v>
          </cell>
        </row>
        <row r="806">
          <cell r="A806" t="str">
            <v xml:space="preserve">ELABORACIÓN  </v>
          </cell>
          <cell r="B806" t="str">
            <v>:  Instituto Nacional de Recursos Naturales - INRENA-DGFFS</v>
          </cell>
          <cell r="E806" t="str">
            <v>Continúa…</v>
          </cell>
        </row>
        <row r="807">
          <cell r="C807" t="str">
            <v>AUSTRIA</v>
          </cell>
          <cell r="D807">
            <v>5.42</v>
          </cell>
          <cell r="E807">
            <v>34</v>
          </cell>
        </row>
        <row r="808">
          <cell r="C808" t="str">
            <v>ARUBA</v>
          </cell>
          <cell r="D808">
            <v>234.02</v>
          </cell>
          <cell r="E808">
            <v>348</v>
          </cell>
        </row>
        <row r="809">
          <cell r="C809" t="str">
            <v>BARBADOS</v>
          </cell>
          <cell r="D809">
            <v>8.19</v>
          </cell>
          <cell r="E809">
            <v>42</v>
          </cell>
        </row>
        <row r="810">
          <cell r="C810" t="str">
            <v>CANADA</v>
          </cell>
          <cell r="D810">
            <v>2.87</v>
          </cell>
          <cell r="E810">
            <v>25</v>
          </cell>
        </row>
        <row r="811">
          <cell r="C811" t="str">
            <v>ALEMANIA</v>
          </cell>
          <cell r="D811">
            <v>7.91</v>
          </cell>
          <cell r="E811">
            <v>28.68</v>
          </cell>
        </row>
        <row r="812">
          <cell r="C812" t="str">
            <v>REPUBLICA DOMINICANA</v>
          </cell>
          <cell r="D812">
            <v>646.36</v>
          </cell>
          <cell r="E812">
            <v>2316.04</v>
          </cell>
        </row>
        <row r="813">
          <cell r="C813" t="str">
            <v>ESPAYA</v>
          </cell>
          <cell r="D813">
            <v>4852.5200000000004</v>
          </cell>
          <cell r="E813">
            <v>65242.09</v>
          </cell>
        </row>
        <row r="814">
          <cell r="C814" t="str">
            <v>FRANCIA</v>
          </cell>
          <cell r="D814">
            <v>1419.64</v>
          </cell>
          <cell r="E814">
            <v>14181.9</v>
          </cell>
        </row>
        <row r="815">
          <cell r="C815" t="str">
            <v>REINO UNIDO</v>
          </cell>
          <cell r="D815">
            <v>2.48</v>
          </cell>
          <cell r="E815">
            <v>7.05</v>
          </cell>
        </row>
        <row r="816">
          <cell r="C816" t="str">
            <v>GUAYANA FRANCESA</v>
          </cell>
          <cell r="D816">
            <v>21.69</v>
          </cell>
          <cell r="E816">
            <v>318.3</v>
          </cell>
        </row>
        <row r="817">
          <cell r="C817" t="str">
            <v>HUNGRIA</v>
          </cell>
          <cell r="D817">
            <v>19.78</v>
          </cell>
          <cell r="E817">
            <v>114</v>
          </cell>
        </row>
        <row r="818">
          <cell r="C818" t="str">
            <v>ISRAEL</v>
          </cell>
          <cell r="D818">
            <v>377.82</v>
          </cell>
          <cell r="E818">
            <v>1668.85</v>
          </cell>
        </row>
        <row r="819">
          <cell r="C819" t="str">
            <v>ITALIA</v>
          </cell>
          <cell r="D819">
            <v>445.3</v>
          </cell>
          <cell r="E819">
            <v>2344.4699999999998</v>
          </cell>
        </row>
        <row r="820">
          <cell r="C820" t="str">
            <v>COREA</v>
          </cell>
          <cell r="D820">
            <v>3.13</v>
          </cell>
          <cell r="E820">
            <v>3</v>
          </cell>
        </row>
        <row r="821">
          <cell r="C821" t="str">
            <v>PAISES BAJOS</v>
          </cell>
          <cell r="D821">
            <v>162.68</v>
          </cell>
          <cell r="E821">
            <v>620.5</v>
          </cell>
        </row>
        <row r="822">
          <cell r="C822" t="str">
            <v>NORUEGA</v>
          </cell>
          <cell r="D822">
            <v>13.48</v>
          </cell>
          <cell r="E822">
            <v>75</v>
          </cell>
        </row>
        <row r="823">
          <cell r="C823" t="str">
            <v>PANAMA</v>
          </cell>
          <cell r="D823">
            <v>13.1</v>
          </cell>
          <cell r="E823">
            <v>11</v>
          </cell>
        </row>
        <row r="824">
          <cell r="C824" t="str">
            <v>FILIPINAS</v>
          </cell>
          <cell r="D824">
            <v>5.43</v>
          </cell>
          <cell r="E824">
            <v>20</v>
          </cell>
        </row>
        <row r="825">
          <cell r="C825" t="str">
            <v>PORTUGAL</v>
          </cell>
          <cell r="D825">
            <v>5.66</v>
          </cell>
          <cell r="E825">
            <v>20</v>
          </cell>
        </row>
        <row r="826">
          <cell r="C826" t="str">
            <v>RUMANIA</v>
          </cell>
          <cell r="D826">
            <v>3.34</v>
          </cell>
          <cell r="E826">
            <v>12.88</v>
          </cell>
        </row>
        <row r="827">
          <cell r="C827" t="str">
            <v>ESTADOS UNIDOS</v>
          </cell>
          <cell r="D827">
            <v>1213.26</v>
          </cell>
          <cell r="E827">
            <v>8079</v>
          </cell>
        </row>
        <row r="828">
          <cell r="C828" t="str">
            <v>VENEZUELA</v>
          </cell>
          <cell r="D828">
            <v>87.01</v>
          </cell>
          <cell r="E828">
            <v>624.80999999999995</v>
          </cell>
        </row>
        <row r="829">
          <cell r="C829" t="str">
            <v>SUDAFRICA</v>
          </cell>
          <cell r="D829">
            <v>2.63</v>
          </cell>
          <cell r="E829">
            <v>20.3</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ow r="3">
          <cell r="K3" t="str">
            <v>Superficie  (ha)</v>
          </cell>
        </row>
        <row r="4">
          <cell r="J4" t="str">
            <v>Ucayali</v>
          </cell>
          <cell r="K4">
            <v>1537.7399999999996</v>
          </cell>
        </row>
        <row r="5">
          <cell r="J5" t="str">
            <v>San Martin</v>
          </cell>
          <cell r="K5">
            <v>943.82000000000073</v>
          </cell>
        </row>
        <row r="6">
          <cell r="J6" t="str">
            <v>Loreto</v>
          </cell>
          <cell r="K6">
            <v>827.3900000000001</v>
          </cell>
        </row>
        <row r="7">
          <cell r="J7" t="str">
            <v>Huánuco</v>
          </cell>
          <cell r="K7">
            <v>690.46000000000015</v>
          </cell>
        </row>
        <row r="8">
          <cell r="J8" t="str">
            <v>Cusco</v>
          </cell>
          <cell r="K8">
            <v>655.90359999999987</v>
          </cell>
        </row>
        <row r="9">
          <cell r="J9" t="str">
            <v>Piura</v>
          </cell>
          <cell r="K9">
            <v>426.70740000000001</v>
          </cell>
        </row>
        <row r="10">
          <cell r="J10" t="str">
            <v>Apurímac</v>
          </cell>
          <cell r="K10">
            <v>414.63999999999993</v>
          </cell>
        </row>
        <row r="11">
          <cell r="J11" t="str">
            <v>Pasco</v>
          </cell>
          <cell r="K11">
            <v>277.2299999999999</v>
          </cell>
        </row>
        <row r="12">
          <cell r="J12" t="str">
            <v>Amazonas</v>
          </cell>
          <cell r="K12">
            <v>254.17000000000004</v>
          </cell>
        </row>
        <row r="13">
          <cell r="J13" t="str">
            <v>Madre de Dios</v>
          </cell>
          <cell r="K13">
            <v>242.57999999999998</v>
          </cell>
        </row>
        <row r="14">
          <cell r="J14" t="str">
            <v>Ancash</v>
          </cell>
          <cell r="K14">
            <v>146.94649999999996</v>
          </cell>
        </row>
        <row r="15">
          <cell r="J15" t="str">
            <v>Cajamarca</v>
          </cell>
          <cell r="K15">
            <v>130.37999999999997</v>
          </cell>
        </row>
        <row r="16">
          <cell r="J16" t="str">
            <v>Ayacucho</v>
          </cell>
          <cell r="K16">
            <v>113.7474</v>
          </cell>
        </row>
        <row r="17">
          <cell r="J17" t="str">
            <v>Tacna</v>
          </cell>
          <cell r="K17">
            <v>110.6996</v>
          </cell>
        </row>
        <row r="18">
          <cell r="J18" t="str">
            <v>Junín</v>
          </cell>
          <cell r="K18">
            <v>96.971899999999962</v>
          </cell>
        </row>
        <row r="19">
          <cell r="J19" t="str">
            <v>Otros</v>
          </cell>
          <cell r="K19">
            <v>50.582549999999998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al 2020"/>
      <sheetName val="2005 al 2019"/>
    </sheetNames>
    <sheetDataSet>
      <sheetData sheetId="0">
        <row r="23">
          <cell r="B23">
            <v>2011</v>
          </cell>
          <cell r="C23">
            <v>2012</v>
          </cell>
          <cell r="D23">
            <v>2013</v>
          </cell>
          <cell r="E23">
            <v>2014</v>
          </cell>
          <cell r="F23">
            <v>2015</v>
          </cell>
          <cell r="G23">
            <v>2016</v>
          </cell>
          <cell r="H23">
            <v>2017</v>
          </cell>
          <cell r="I23">
            <v>2018</v>
          </cell>
          <cell r="J23">
            <v>2019</v>
          </cell>
          <cell r="K23">
            <v>2020</v>
          </cell>
        </row>
        <row r="24">
          <cell r="A24" t="str">
            <v xml:space="preserve">REPORTE DE CAZA </v>
          </cell>
          <cell r="B24">
            <v>90</v>
          </cell>
          <cell r="C24">
            <v>153</v>
          </cell>
          <cell r="D24">
            <v>149</v>
          </cell>
          <cell r="E24">
            <v>462</v>
          </cell>
          <cell r="F24">
            <v>98</v>
          </cell>
          <cell r="G24">
            <v>137</v>
          </cell>
          <cell r="H24">
            <v>125</v>
          </cell>
          <cell r="I24">
            <v>220</v>
          </cell>
          <cell r="J24">
            <v>314</v>
          </cell>
          <cell r="K24">
            <v>285</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ts_MF-COC y CW-COC"/>
      <sheetName val="TD 1_FM-COC"/>
      <sheetName val="TD 2_CW-FM"/>
      <sheetName val="TD 3_MF y CW"/>
      <sheetName val="TD 4_Modalidad"/>
      <sheetName val="TD 5_p dpto"/>
      <sheetName val="TD 6_Tipo certific"/>
      <sheetName val="Cuadros 1 y 2_31Dic2020"/>
      <sheetName val="Cuadro 3_Transf__COC_31Dic2020"/>
      <sheetName val="Gráficos"/>
    </sheetNames>
    <sheetDataSet>
      <sheetData sheetId="0"/>
      <sheetData sheetId="1"/>
      <sheetData sheetId="2"/>
      <sheetData sheetId="3"/>
      <sheetData sheetId="4"/>
      <sheetData sheetId="5">
        <row r="10">
          <cell r="E10" t="str">
            <v>Madre de Dios</v>
          </cell>
          <cell r="F10">
            <v>600793.01</v>
          </cell>
        </row>
        <row r="11">
          <cell r="E11" t="str">
            <v>Ucayali</v>
          </cell>
          <cell r="F11">
            <v>491431.77</v>
          </cell>
        </row>
        <row r="12">
          <cell r="E12" t="str">
            <v>Loreto</v>
          </cell>
          <cell r="F12">
            <v>111612.71400000001</v>
          </cell>
        </row>
        <row r="13">
          <cell r="E13" t="str">
            <v>San Martín</v>
          </cell>
          <cell r="F13">
            <v>294.82</v>
          </cell>
        </row>
      </sheetData>
      <sheetData sheetId="6">
        <row r="10">
          <cell r="E10" t="str">
            <v>Madera controlada (CW/FM)</v>
          </cell>
          <cell r="F10">
            <v>153254.68</v>
          </cell>
          <cell r="G10">
            <v>4</v>
          </cell>
        </row>
        <row r="11">
          <cell r="E11" t="str">
            <v>Manejo forestal (FM/CoC)</v>
          </cell>
          <cell r="F11">
            <v>1050877.6339999998</v>
          </cell>
          <cell r="G11">
            <v>11</v>
          </cell>
        </row>
      </sheetData>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PRODUCC MAD ROLLIZA"/>
      <sheetName val="PROD MAD ROLLIZA X ESPECIE"/>
      <sheetName val="PRODUCC MAD ASERR"/>
      <sheetName val="PROD. MAD ASER.POR ESPECIE"/>
      <sheetName val="GRAFICO"/>
      <sheetName val="PARQUET X SP"/>
      <sheetName val="MADERA.LAMINADA"/>
      <sheetName val="DURMIENTES"/>
      <sheetName val="CARBON"/>
      <sheetName val="PROD NO MADERABLES"/>
    </sheetNames>
    <sheetDataSet>
      <sheetData sheetId="0" refreshError="1"/>
      <sheetData sheetId="1">
        <row r="11">
          <cell r="G11" t="str">
            <v>Loreto</v>
          </cell>
          <cell r="H11">
            <v>302364.77000000014</v>
          </cell>
        </row>
        <row r="12">
          <cell r="G12" t="str">
            <v>Ucayali</v>
          </cell>
          <cell r="H12">
            <v>382313.3509999995</v>
          </cell>
        </row>
        <row r="13">
          <cell r="G13" t="str">
            <v>Madre de Dios</v>
          </cell>
          <cell r="H13">
            <v>212496.71000000008</v>
          </cell>
        </row>
        <row r="14">
          <cell r="G14" t="str">
            <v>Junín</v>
          </cell>
          <cell r="H14">
            <v>25533.857299999996</v>
          </cell>
        </row>
        <row r="15">
          <cell r="G15" t="str">
            <v>Pasco</v>
          </cell>
          <cell r="H15">
            <v>7773.5401999999985</v>
          </cell>
        </row>
        <row r="16">
          <cell r="G16" t="str">
            <v>San Martín</v>
          </cell>
          <cell r="H16">
            <v>5480.3959999999988</v>
          </cell>
        </row>
        <row r="17">
          <cell r="G17" t="str">
            <v>Cajamarca</v>
          </cell>
          <cell r="H17">
            <v>188.5</v>
          </cell>
        </row>
        <row r="18">
          <cell r="G18" t="str">
            <v>Huánuco</v>
          </cell>
          <cell r="H18">
            <v>165.429</v>
          </cell>
        </row>
        <row r="19">
          <cell r="G19" t="str">
            <v>Cusco</v>
          </cell>
          <cell r="H19">
            <v>43.669999999999995</v>
          </cell>
        </row>
        <row r="20">
          <cell r="G20" t="str">
            <v>La Libertad</v>
          </cell>
          <cell r="H20">
            <v>41.67</v>
          </cell>
        </row>
        <row r="21">
          <cell r="G21" t="str">
            <v>Piura</v>
          </cell>
          <cell r="H21">
            <v>35</v>
          </cell>
        </row>
        <row r="22">
          <cell r="G22" t="str">
            <v>Arequipa</v>
          </cell>
          <cell r="H22">
            <v>29.855999999999998</v>
          </cell>
        </row>
      </sheetData>
      <sheetData sheetId="2"/>
      <sheetData sheetId="3">
        <row r="16">
          <cell r="E16" t="str">
            <v>Ucayali</v>
          </cell>
          <cell r="F16">
            <v>87586.633999999947</v>
          </cell>
        </row>
        <row r="17">
          <cell r="E17" t="str">
            <v>Loreto</v>
          </cell>
          <cell r="F17">
            <v>72028.55</v>
          </cell>
        </row>
        <row r="18">
          <cell r="E18" t="str">
            <v>Madre de Dios</v>
          </cell>
          <cell r="F18">
            <v>57462.749999999978</v>
          </cell>
        </row>
        <row r="19">
          <cell r="E19" t="str">
            <v>Junín</v>
          </cell>
          <cell r="F19">
            <v>18636.088600000006</v>
          </cell>
        </row>
        <row r="20">
          <cell r="E20" t="str">
            <v>Pasco</v>
          </cell>
          <cell r="F20">
            <v>8024.0927600000032</v>
          </cell>
        </row>
        <row r="21">
          <cell r="E21" t="str">
            <v>San Martín</v>
          </cell>
          <cell r="F21">
            <v>7980.4770000000035</v>
          </cell>
        </row>
        <row r="22">
          <cell r="E22" t="str">
            <v>Cusco</v>
          </cell>
          <cell r="F22">
            <v>900.04599999999994</v>
          </cell>
        </row>
        <row r="23">
          <cell r="E23" t="str">
            <v>Ayacucho</v>
          </cell>
          <cell r="F23">
            <v>855.18299999999988</v>
          </cell>
        </row>
        <row r="24">
          <cell r="E24" t="str">
            <v>Huánuco</v>
          </cell>
          <cell r="F24">
            <v>731.52600000000007</v>
          </cell>
        </row>
        <row r="25">
          <cell r="E25" t="str">
            <v>Otros</v>
          </cell>
          <cell r="F25">
            <v>63.28</v>
          </cell>
        </row>
      </sheetData>
      <sheetData sheetId="4"/>
      <sheetData sheetId="5" refreshError="1"/>
      <sheetData sheetId="6">
        <row r="65">
          <cell r="E65" t="str">
            <v>Shihuahuaco</v>
          </cell>
          <cell r="F65">
            <v>9905.5010000000002</v>
          </cell>
        </row>
        <row r="66">
          <cell r="E66" t="str">
            <v>Capirona</v>
          </cell>
          <cell r="F66">
            <v>1248.0380000000005</v>
          </cell>
        </row>
        <row r="67">
          <cell r="E67" t="str">
            <v>Ana caspi</v>
          </cell>
          <cell r="F67">
            <v>616.76699999999994</v>
          </cell>
        </row>
        <row r="68">
          <cell r="E68" t="str">
            <v>Estoraque</v>
          </cell>
          <cell r="F68">
            <v>586.43599999999981</v>
          </cell>
        </row>
        <row r="69">
          <cell r="E69" t="str">
            <v>Quinilla</v>
          </cell>
          <cell r="F69">
            <v>288.6459999999999</v>
          </cell>
        </row>
        <row r="70">
          <cell r="E70" t="str">
            <v>Azucar huayo</v>
          </cell>
          <cell r="F70">
            <v>278.65300000000002</v>
          </cell>
        </row>
        <row r="71">
          <cell r="E71" t="str">
            <v>Tahuari</v>
          </cell>
          <cell r="F71">
            <v>247.87799999999999</v>
          </cell>
        </row>
        <row r="72">
          <cell r="E72" t="str">
            <v>Mashonaste</v>
          </cell>
          <cell r="F72">
            <v>180.77100000000002</v>
          </cell>
        </row>
        <row r="73">
          <cell r="E73" t="str">
            <v>Huayruro</v>
          </cell>
          <cell r="F73">
            <v>165.03599999999997</v>
          </cell>
        </row>
        <row r="74">
          <cell r="E74" t="str">
            <v>Misa</v>
          </cell>
          <cell r="F74">
            <v>143.017</v>
          </cell>
        </row>
        <row r="75">
          <cell r="E75" t="str">
            <v>Otras</v>
          </cell>
          <cell r="F75">
            <v>174.88299999999799</v>
          </cell>
        </row>
      </sheetData>
      <sheetData sheetId="7">
        <row r="19">
          <cell r="H19" t="str">
            <v>Ucayali</v>
          </cell>
          <cell r="I19">
            <v>989.43999999999994</v>
          </cell>
        </row>
        <row r="20">
          <cell r="H20" t="str">
            <v>Huánuco</v>
          </cell>
          <cell r="I20">
            <v>151.749</v>
          </cell>
        </row>
        <row r="21">
          <cell r="H21" t="str">
            <v>Junín</v>
          </cell>
          <cell r="I21">
            <v>142</v>
          </cell>
        </row>
        <row r="22">
          <cell r="H22" t="str">
            <v>Loreto</v>
          </cell>
          <cell r="I22">
            <v>136.67200000000003</v>
          </cell>
        </row>
        <row r="23">
          <cell r="H23" t="str">
            <v>San Martín</v>
          </cell>
          <cell r="I23">
            <v>110</v>
          </cell>
        </row>
      </sheetData>
      <sheetData sheetId="8" refreshError="1"/>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E7BE-7480-40F2-A08B-54FD55667F42}">
  <dimension ref="A1:I8"/>
  <sheetViews>
    <sheetView tabSelected="1" zoomScale="85" zoomScaleNormal="85" workbookViewId="0">
      <selection activeCell="B19" sqref="B19"/>
    </sheetView>
  </sheetViews>
  <sheetFormatPr baseColWidth="10" defaultColWidth="9.140625" defaultRowHeight="12.75" x14ac:dyDescent="0.2"/>
  <cols>
    <col min="1" max="1" width="22.7109375" style="161" customWidth="1"/>
    <col min="2" max="2" width="17.7109375" style="161" customWidth="1"/>
    <col min="3" max="3" width="5.28515625" style="161" customWidth="1"/>
    <col min="4" max="4" width="16.85546875" style="465" customWidth="1"/>
    <col min="5" max="5" width="6" style="161" customWidth="1"/>
    <col min="6" max="6" width="19.140625" style="465" customWidth="1"/>
    <col min="7" max="7" width="5.42578125" style="161" customWidth="1"/>
    <col min="8" max="10" width="9.140625" style="161"/>
    <col min="11" max="11" width="9.5703125" style="161" bestFit="1" customWidth="1"/>
    <col min="12" max="16384" width="9.140625" style="161"/>
  </cols>
  <sheetData>
    <row r="1" spans="1:9" x14ac:dyDescent="0.2">
      <c r="A1" s="603" t="s">
        <v>2452</v>
      </c>
      <c r="B1" s="603"/>
      <c r="C1" s="603"/>
      <c r="D1" s="603"/>
      <c r="E1" s="603"/>
      <c r="F1" s="603"/>
      <c r="G1" s="603"/>
      <c r="H1" s="157"/>
      <c r="I1" s="157"/>
    </row>
    <row r="2" spans="1:9" x14ac:dyDescent="0.2">
      <c r="A2" s="604" t="s">
        <v>23</v>
      </c>
      <c r="B2" s="604" t="s">
        <v>659</v>
      </c>
      <c r="C2" s="604"/>
      <c r="D2" s="604"/>
      <c r="E2" s="604"/>
      <c r="F2" s="604"/>
      <c r="G2" s="604"/>
      <c r="H2" s="212"/>
      <c r="I2" s="212"/>
    </row>
    <row r="3" spans="1:9" x14ac:dyDescent="0.2">
      <c r="A3" s="604"/>
      <c r="B3" s="604" t="s">
        <v>660</v>
      </c>
      <c r="C3" s="604"/>
      <c r="D3" s="604" t="s">
        <v>661</v>
      </c>
      <c r="E3" s="604"/>
      <c r="F3" s="604" t="s">
        <v>662</v>
      </c>
      <c r="G3" s="604"/>
    </row>
    <row r="4" spans="1:9" x14ac:dyDescent="0.2">
      <c r="A4" s="604"/>
      <c r="B4" s="461" t="s">
        <v>663</v>
      </c>
      <c r="C4" s="461" t="s">
        <v>73</v>
      </c>
      <c r="D4" s="462" t="s">
        <v>663</v>
      </c>
      <c r="E4" s="461" t="s">
        <v>73</v>
      </c>
      <c r="F4" s="462" t="s">
        <v>663</v>
      </c>
      <c r="G4" s="461" t="s">
        <v>73</v>
      </c>
    </row>
    <row r="5" spans="1:9" x14ac:dyDescent="0.2">
      <c r="A5" s="461" t="s">
        <v>38</v>
      </c>
      <c r="B5" s="463">
        <v>574.05999999999995</v>
      </c>
      <c r="C5" s="463">
        <v>1</v>
      </c>
      <c r="D5" s="464"/>
      <c r="E5" s="463"/>
      <c r="F5" s="464">
        <v>8113.3639000000003</v>
      </c>
      <c r="G5" s="463">
        <v>16</v>
      </c>
    </row>
    <row r="6" spans="1:9" x14ac:dyDescent="0.2">
      <c r="A6" s="461" t="s">
        <v>42</v>
      </c>
      <c r="B6" s="463"/>
      <c r="C6" s="463"/>
      <c r="D6" s="464">
        <v>195175.9448</v>
      </c>
      <c r="E6" s="463">
        <v>13</v>
      </c>
      <c r="F6" s="464"/>
      <c r="G6" s="463"/>
    </row>
    <row r="7" spans="1:9" x14ac:dyDescent="0.2">
      <c r="A7" s="461" t="s">
        <v>26</v>
      </c>
      <c r="B7" s="461">
        <f>SUM(B5:B6)</f>
        <v>574.05999999999995</v>
      </c>
      <c r="C7" s="461">
        <f>SUM(C5:C6)</f>
        <v>1</v>
      </c>
      <c r="D7" s="462">
        <f>SUM(D5:D6)</f>
        <v>195175.9448</v>
      </c>
      <c r="E7" s="461">
        <f>SUM(E6)</f>
        <v>13</v>
      </c>
      <c r="F7" s="462">
        <f>SUM(F5:F6)</f>
        <v>8113.3639000000003</v>
      </c>
      <c r="G7" s="461">
        <f>SUM(G5:G6)</f>
        <v>16</v>
      </c>
    </row>
    <row r="8" spans="1:9" x14ac:dyDescent="0.2">
      <c r="A8" s="602" t="s">
        <v>664</v>
      </c>
      <c r="B8" s="602"/>
      <c r="C8" s="602"/>
      <c r="D8" s="602"/>
      <c r="E8" s="602"/>
      <c r="F8" s="602"/>
      <c r="G8" s="602"/>
    </row>
  </sheetData>
  <mergeCells count="7">
    <mergeCell ref="A8:G8"/>
    <mergeCell ref="A1:G1"/>
    <mergeCell ref="A2:A4"/>
    <mergeCell ref="B2:G2"/>
    <mergeCell ref="B3:C3"/>
    <mergeCell ref="D3:E3"/>
    <mergeCell ref="F3:G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4A483-C5BB-452D-9BF0-AD501E099D2B}">
  <dimension ref="A2:K39"/>
  <sheetViews>
    <sheetView zoomScale="55" zoomScaleNormal="55" workbookViewId="0">
      <selection activeCell="B32" sqref="B32"/>
    </sheetView>
  </sheetViews>
  <sheetFormatPr baseColWidth="10" defaultRowHeight="15" x14ac:dyDescent="0.25"/>
  <cols>
    <col min="1" max="1" width="11.42578125" style="380"/>
    <col min="2" max="2" width="46.42578125" style="380" customWidth="1"/>
    <col min="3" max="3" width="15" style="380" customWidth="1"/>
    <col min="4" max="8" width="11.42578125" style="380"/>
  </cols>
  <sheetData>
    <row r="2" spans="2:11" customFormat="1" ht="28.5" customHeight="1" x14ac:dyDescent="0.25">
      <c r="B2" s="619" t="s">
        <v>2608</v>
      </c>
      <c r="C2" s="619"/>
      <c r="D2" s="619"/>
      <c r="E2" s="619"/>
      <c r="F2" s="619"/>
      <c r="G2" s="380"/>
      <c r="H2" s="380"/>
      <c r="J2" t="s">
        <v>2617</v>
      </c>
    </row>
    <row r="3" spans="2:11" customFormat="1" x14ac:dyDescent="0.25">
      <c r="B3" s="620" t="s">
        <v>2327</v>
      </c>
      <c r="C3" s="618" t="s">
        <v>2326</v>
      </c>
      <c r="D3" s="618"/>
      <c r="E3" s="618"/>
      <c r="F3" s="618"/>
      <c r="G3" s="380"/>
      <c r="H3" s="380"/>
    </row>
    <row r="4" spans="2:11" customFormat="1" x14ac:dyDescent="0.25">
      <c r="B4" s="621"/>
      <c r="C4" s="513" t="s">
        <v>31</v>
      </c>
      <c r="D4" s="513" t="s">
        <v>34</v>
      </c>
      <c r="E4" s="513" t="s">
        <v>28</v>
      </c>
      <c r="F4" s="513" t="s">
        <v>26</v>
      </c>
      <c r="G4" s="380"/>
      <c r="H4" s="380"/>
      <c r="K4" s="356"/>
    </row>
    <row r="5" spans="2:11" customFormat="1" x14ac:dyDescent="0.25">
      <c r="B5" s="488" t="s">
        <v>2609</v>
      </c>
      <c r="C5" s="380"/>
      <c r="D5" s="380"/>
      <c r="E5" s="380">
        <v>60</v>
      </c>
      <c r="F5" s="380">
        <v>60</v>
      </c>
      <c r="G5" s="380"/>
      <c r="H5" s="380"/>
    </row>
    <row r="6" spans="2:11" customFormat="1" x14ac:dyDescent="0.25">
      <c r="B6" s="488" t="s">
        <v>2610</v>
      </c>
      <c r="C6" s="380"/>
      <c r="D6" s="380">
        <v>2</v>
      </c>
      <c r="E6" s="380"/>
      <c r="F6" s="380">
        <v>2</v>
      </c>
      <c r="G6" s="380"/>
      <c r="H6" s="380"/>
    </row>
    <row r="7" spans="2:11" customFormat="1" x14ac:dyDescent="0.25">
      <c r="B7" s="488" t="s">
        <v>2611</v>
      </c>
      <c r="C7" s="380"/>
      <c r="D7" s="380"/>
      <c r="E7" s="380">
        <v>40</v>
      </c>
      <c r="F7" s="380">
        <v>40</v>
      </c>
      <c r="G7" s="380"/>
      <c r="H7" s="380"/>
    </row>
    <row r="8" spans="2:11" customFormat="1" x14ac:dyDescent="0.25">
      <c r="B8" s="488" t="s">
        <v>2612</v>
      </c>
      <c r="C8" s="380"/>
      <c r="D8" s="380"/>
      <c r="E8" s="380">
        <v>20</v>
      </c>
      <c r="F8" s="380">
        <v>20</v>
      </c>
      <c r="G8" s="380"/>
      <c r="H8" s="380"/>
    </row>
    <row r="9" spans="2:11" customFormat="1" x14ac:dyDescent="0.25">
      <c r="B9" s="488" t="s">
        <v>2613</v>
      </c>
      <c r="C9" s="380"/>
      <c r="D9" s="380">
        <v>8</v>
      </c>
      <c r="E9" s="380"/>
      <c r="F9" s="380">
        <v>8</v>
      </c>
      <c r="G9" s="380"/>
      <c r="H9" s="380"/>
    </row>
    <row r="10" spans="2:11" customFormat="1" x14ac:dyDescent="0.25">
      <c r="B10" s="488" t="s">
        <v>2614</v>
      </c>
      <c r="C10" s="380"/>
      <c r="D10" s="380">
        <v>8</v>
      </c>
      <c r="E10" s="380"/>
      <c r="F10" s="380">
        <v>8</v>
      </c>
      <c r="G10" s="380"/>
      <c r="H10" s="380"/>
    </row>
    <row r="11" spans="2:11" customFormat="1" x14ac:dyDescent="0.25">
      <c r="B11" s="488" t="s">
        <v>2615</v>
      </c>
      <c r="C11" s="380"/>
      <c r="D11" s="380"/>
      <c r="E11" s="380">
        <v>25</v>
      </c>
      <c r="F11" s="380">
        <v>25</v>
      </c>
      <c r="G11" s="380"/>
      <c r="H11" s="380"/>
    </row>
    <row r="12" spans="2:11" customFormat="1" x14ac:dyDescent="0.25">
      <c r="B12" s="488" t="s">
        <v>2616</v>
      </c>
      <c r="C12" s="380">
        <v>1</v>
      </c>
      <c r="D12" s="380"/>
      <c r="E12" s="380"/>
      <c r="F12" s="380">
        <v>1</v>
      </c>
      <c r="G12" s="380"/>
      <c r="H12" s="380"/>
    </row>
    <row r="13" spans="2:11" customFormat="1" x14ac:dyDescent="0.25">
      <c r="B13" s="511" t="s">
        <v>26</v>
      </c>
      <c r="C13" s="512">
        <v>1</v>
      </c>
      <c r="D13" s="512">
        <v>18</v>
      </c>
      <c r="E13" s="512">
        <v>385</v>
      </c>
      <c r="F13" s="512">
        <v>404</v>
      </c>
      <c r="G13" s="380"/>
      <c r="H13" s="380"/>
    </row>
    <row r="14" spans="2:11" customFormat="1" x14ac:dyDescent="0.25">
      <c r="B14" s="380" t="s">
        <v>664</v>
      </c>
      <c r="C14" s="380"/>
      <c r="D14" s="380"/>
      <c r="E14" s="380"/>
      <c r="F14" s="380"/>
      <c r="G14" s="380"/>
      <c r="H14" s="380"/>
    </row>
    <row r="18" spans="1:10" ht="31.5" customHeight="1" x14ac:dyDescent="0.25">
      <c r="B18" s="617" t="s">
        <v>2619</v>
      </c>
      <c r="C18" s="617"/>
      <c r="D18" s="617"/>
      <c r="E18" s="617"/>
      <c r="F18" s="617"/>
    </row>
    <row r="19" spans="1:10" x14ac:dyDescent="0.25">
      <c r="B19" s="517" t="s">
        <v>2328</v>
      </c>
      <c r="C19" s="491" t="s">
        <v>2326</v>
      </c>
      <c r="D19" s="491"/>
      <c r="E19" s="491"/>
      <c r="F19" s="491"/>
    </row>
    <row r="20" spans="1:10" x14ac:dyDescent="0.25">
      <c r="B20" s="518"/>
      <c r="C20" s="515" t="s">
        <v>332</v>
      </c>
      <c r="D20" s="515" t="s">
        <v>333</v>
      </c>
      <c r="E20" s="515" t="s">
        <v>346</v>
      </c>
      <c r="F20" s="515" t="s">
        <v>26</v>
      </c>
    </row>
    <row r="21" spans="1:10" x14ac:dyDescent="0.25">
      <c r="B21" s="488" t="s">
        <v>2329</v>
      </c>
      <c r="C21" s="160" t="s">
        <v>2330</v>
      </c>
      <c r="D21" s="160"/>
      <c r="E21" s="160"/>
      <c r="F21" s="160" t="s">
        <v>2330</v>
      </c>
    </row>
    <row r="22" spans="1:10" x14ac:dyDescent="0.25">
      <c r="B22" s="488" t="s">
        <v>2331</v>
      </c>
      <c r="C22" s="160" t="s">
        <v>2332</v>
      </c>
      <c r="D22" s="160">
        <v>292</v>
      </c>
      <c r="E22" s="160"/>
      <c r="F22" s="160" t="s">
        <v>2333</v>
      </c>
      <c r="J22" s="412" t="s">
        <v>664</v>
      </c>
    </row>
    <row r="23" spans="1:10" x14ac:dyDescent="0.25">
      <c r="B23" s="488" t="s">
        <v>2334</v>
      </c>
      <c r="C23" s="160" t="s">
        <v>2330</v>
      </c>
      <c r="D23" s="160"/>
      <c r="E23" s="160"/>
      <c r="F23" s="160" t="s">
        <v>2330</v>
      </c>
      <c r="J23" s="412" t="s">
        <v>2618</v>
      </c>
    </row>
    <row r="24" spans="1:10" x14ac:dyDescent="0.25">
      <c r="B24" s="488" t="s">
        <v>2335</v>
      </c>
      <c r="C24" s="160" t="s">
        <v>2336</v>
      </c>
      <c r="D24" s="160"/>
      <c r="E24" s="160" t="s">
        <v>2337</v>
      </c>
      <c r="F24" s="160" t="s">
        <v>2338</v>
      </c>
    </row>
    <row r="25" spans="1:10" x14ac:dyDescent="0.25">
      <c r="A25" s="514"/>
      <c r="B25" s="488" t="s">
        <v>2339</v>
      </c>
      <c r="C25" s="160" t="s">
        <v>2340</v>
      </c>
      <c r="D25" s="160"/>
      <c r="E25" s="160"/>
      <c r="F25" s="160" t="s">
        <v>2340</v>
      </c>
    </row>
    <row r="26" spans="1:10" x14ac:dyDescent="0.25">
      <c r="B26" s="488" t="s">
        <v>2341</v>
      </c>
      <c r="C26" s="160">
        <v>500</v>
      </c>
      <c r="D26" s="160"/>
      <c r="E26" s="160"/>
      <c r="F26" s="160">
        <v>500</v>
      </c>
    </row>
    <row r="27" spans="1:10" x14ac:dyDescent="0.25">
      <c r="B27" s="488" t="s">
        <v>2342</v>
      </c>
      <c r="C27" s="160" t="s">
        <v>2343</v>
      </c>
      <c r="D27" s="160"/>
      <c r="E27" s="160"/>
      <c r="F27" s="160" t="s">
        <v>2343</v>
      </c>
    </row>
    <row r="28" spans="1:10" x14ac:dyDescent="0.25">
      <c r="B28" s="488" t="s">
        <v>2344</v>
      </c>
      <c r="C28" s="160"/>
      <c r="D28" s="160">
        <v>58</v>
      </c>
      <c r="E28" s="160"/>
      <c r="F28" s="160">
        <v>58</v>
      </c>
    </row>
    <row r="29" spans="1:10" x14ac:dyDescent="0.25">
      <c r="B29" s="488" t="s">
        <v>2345</v>
      </c>
      <c r="C29" s="160">
        <v>500</v>
      </c>
      <c r="D29" s="160"/>
      <c r="E29" s="160"/>
      <c r="F29" s="160">
        <v>500</v>
      </c>
    </row>
    <row r="30" spans="1:10" x14ac:dyDescent="0.25">
      <c r="B30" s="488" t="s">
        <v>2346</v>
      </c>
      <c r="C30" s="160" t="s">
        <v>2343</v>
      </c>
      <c r="D30" s="160"/>
      <c r="E30" s="160"/>
      <c r="F30" s="160" t="s">
        <v>2343</v>
      </c>
    </row>
    <row r="31" spans="1:10" x14ac:dyDescent="0.25">
      <c r="B31" s="511" t="s">
        <v>26</v>
      </c>
      <c r="C31" s="516" t="s">
        <v>2347</v>
      </c>
      <c r="D31" s="516">
        <v>350</v>
      </c>
      <c r="E31" s="516" t="s">
        <v>2337</v>
      </c>
      <c r="F31" s="516" t="s">
        <v>2348</v>
      </c>
    </row>
    <row r="32" spans="1:10" x14ac:dyDescent="0.25">
      <c r="B32" s="380" t="s">
        <v>664</v>
      </c>
    </row>
    <row r="33" spans="2:6" customFormat="1" x14ac:dyDescent="0.25">
      <c r="B33" s="380"/>
      <c r="C33" s="380"/>
      <c r="D33" s="380"/>
      <c r="E33" s="380"/>
      <c r="F33" s="380"/>
    </row>
    <row r="34" spans="2:6" customFormat="1" x14ac:dyDescent="0.25">
      <c r="B34" s="380"/>
      <c r="C34" s="380"/>
      <c r="D34" s="380"/>
      <c r="E34" s="380"/>
      <c r="F34" s="380"/>
    </row>
    <row r="35" spans="2:6" customFormat="1" x14ac:dyDescent="0.25">
      <c r="B35" s="380"/>
      <c r="C35" s="380"/>
      <c r="D35" s="380"/>
      <c r="E35" s="380"/>
      <c r="F35" s="380"/>
    </row>
    <row r="36" spans="2:6" customFormat="1" x14ac:dyDescent="0.25">
      <c r="B36" s="380"/>
      <c r="C36" s="380"/>
      <c r="D36" s="380"/>
      <c r="E36" s="380"/>
      <c r="F36" s="380"/>
    </row>
    <row r="37" spans="2:6" customFormat="1" x14ac:dyDescent="0.25">
      <c r="B37" s="380"/>
      <c r="C37" s="380"/>
      <c r="D37" s="380"/>
      <c r="E37" s="380"/>
      <c r="F37" s="380"/>
    </row>
    <row r="38" spans="2:6" customFormat="1" x14ac:dyDescent="0.25">
      <c r="B38" s="380"/>
      <c r="C38" s="380"/>
      <c r="D38" s="380"/>
      <c r="E38" s="380"/>
      <c r="F38" s="380"/>
    </row>
    <row r="39" spans="2:6" customFormat="1" x14ac:dyDescent="0.25">
      <c r="B39" s="380"/>
      <c r="C39" s="380"/>
      <c r="D39" s="380"/>
      <c r="E39" s="380"/>
      <c r="F39" s="380"/>
    </row>
  </sheetData>
  <mergeCells count="4">
    <mergeCell ref="B18:F18"/>
    <mergeCell ref="C3:F3"/>
    <mergeCell ref="B2:F2"/>
    <mergeCell ref="B3:B4"/>
  </mergeCells>
  <pageMargins left="0.7" right="0.7" top="0.75" bottom="0.75"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8462D-C438-4FB5-A894-AB50E7AF3337}">
  <dimension ref="B2:E7"/>
  <sheetViews>
    <sheetView workbookViewId="0">
      <selection activeCell="B7" sqref="B7"/>
    </sheetView>
  </sheetViews>
  <sheetFormatPr baseColWidth="10" defaultRowHeight="15" x14ac:dyDescent="0.25"/>
  <cols>
    <col min="2" max="2" width="20" style="380" customWidth="1"/>
    <col min="3" max="3" width="22.5703125" style="380" customWidth="1"/>
    <col min="4" max="4" width="27.7109375" style="380" customWidth="1"/>
    <col min="5" max="5" width="11.42578125" style="380"/>
  </cols>
  <sheetData>
    <row r="2" spans="2:4" ht="28.5" customHeight="1" x14ac:dyDescent="0.25">
      <c r="B2" s="617" t="s">
        <v>2620</v>
      </c>
      <c r="C2" s="617"/>
      <c r="D2" s="617"/>
    </row>
    <row r="3" spans="2:4" x14ac:dyDescent="0.25">
      <c r="B3" s="510" t="s">
        <v>15</v>
      </c>
      <c r="C3" s="510" t="s">
        <v>2387</v>
      </c>
      <c r="D3" s="510" t="s">
        <v>2389</v>
      </c>
    </row>
    <row r="4" spans="2:4" x14ac:dyDescent="0.25">
      <c r="B4" s="488" t="s">
        <v>337</v>
      </c>
      <c r="C4" s="380">
        <v>7</v>
      </c>
      <c r="D4" s="380">
        <v>7</v>
      </c>
    </row>
    <row r="5" spans="2:4" x14ac:dyDescent="0.25">
      <c r="B5" s="488" t="s">
        <v>362</v>
      </c>
      <c r="C5" s="380">
        <v>1</v>
      </c>
      <c r="D5" s="380">
        <v>4</v>
      </c>
    </row>
    <row r="6" spans="2:4" x14ac:dyDescent="0.25">
      <c r="B6" s="511" t="s">
        <v>2388</v>
      </c>
      <c r="C6" s="512">
        <v>8</v>
      </c>
      <c r="D6" s="510">
        <v>11</v>
      </c>
    </row>
    <row r="7" spans="2:4" x14ac:dyDescent="0.25">
      <c r="B7" s="380" t="s">
        <v>664</v>
      </c>
    </row>
  </sheetData>
  <mergeCells count="1">
    <mergeCell ref="B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6699-E0A5-41F7-880E-6F5F5A35D8A2}">
  <dimension ref="B2:F24"/>
  <sheetViews>
    <sheetView zoomScale="70" zoomScaleNormal="70" workbookViewId="0">
      <selection activeCell="G9" sqref="G9"/>
    </sheetView>
  </sheetViews>
  <sheetFormatPr baseColWidth="10" defaultRowHeight="15" x14ac:dyDescent="0.25"/>
  <cols>
    <col min="2" max="2" width="40.28515625" customWidth="1"/>
    <col min="3" max="3" width="13.7109375" customWidth="1"/>
    <col min="4" max="4" width="17.7109375" customWidth="1"/>
    <col min="5" max="5" width="21.140625" customWidth="1"/>
  </cols>
  <sheetData>
    <row r="2" spans="2:6" ht="29.25" customHeight="1" x14ac:dyDescent="0.25">
      <c r="B2" s="624" t="s">
        <v>2622</v>
      </c>
      <c r="C2" s="624"/>
      <c r="D2" s="624"/>
      <c r="E2" s="624"/>
    </row>
    <row r="3" spans="2:6" x14ac:dyDescent="0.25">
      <c r="B3" s="352" t="s">
        <v>2379</v>
      </c>
      <c r="C3" s="352" t="s">
        <v>2380</v>
      </c>
      <c r="D3" s="352" t="s">
        <v>2381</v>
      </c>
      <c r="E3" s="352" t="s">
        <v>26</v>
      </c>
    </row>
    <row r="4" spans="2:6" x14ac:dyDescent="0.25">
      <c r="B4" s="353" t="s">
        <v>330</v>
      </c>
      <c r="C4">
        <v>2</v>
      </c>
      <c r="D4">
        <v>1</v>
      </c>
      <c r="E4" s="131">
        <v>3</v>
      </c>
    </row>
    <row r="5" spans="2:6" x14ac:dyDescent="0.25">
      <c r="B5" s="353" t="s">
        <v>331</v>
      </c>
      <c r="D5">
        <v>1</v>
      </c>
      <c r="E5" s="131">
        <v>1</v>
      </c>
    </row>
    <row r="6" spans="2:6" x14ac:dyDescent="0.25">
      <c r="B6" s="353" t="s">
        <v>332</v>
      </c>
      <c r="C6">
        <v>1</v>
      </c>
      <c r="D6">
        <v>4</v>
      </c>
      <c r="E6" s="131">
        <v>5</v>
      </c>
    </row>
    <row r="7" spans="2:6" x14ac:dyDescent="0.25">
      <c r="B7" s="353" t="s">
        <v>334</v>
      </c>
      <c r="C7">
        <v>1</v>
      </c>
      <c r="D7">
        <v>2</v>
      </c>
      <c r="E7" s="131">
        <v>3</v>
      </c>
    </row>
    <row r="8" spans="2:6" x14ac:dyDescent="0.25">
      <c r="B8" s="353" t="s">
        <v>337</v>
      </c>
      <c r="D8">
        <v>5</v>
      </c>
      <c r="E8" s="131">
        <v>5</v>
      </c>
    </row>
    <row r="9" spans="2:6" x14ac:dyDescent="0.25">
      <c r="B9" s="353" t="s">
        <v>2382</v>
      </c>
      <c r="D9">
        <v>1</v>
      </c>
      <c r="E9" s="131">
        <v>1</v>
      </c>
    </row>
    <row r="10" spans="2:6" x14ac:dyDescent="0.25">
      <c r="B10" s="353" t="s">
        <v>341</v>
      </c>
      <c r="D10">
        <v>3</v>
      </c>
      <c r="E10" s="131">
        <v>3</v>
      </c>
    </row>
    <row r="11" spans="2:6" x14ac:dyDescent="0.25">
      <c r="B11" s="353" t="s">
        <v>342</v>
      </c>
      <c r="C11">
        <v>3</v>
      </c>
      <c r="D11">
        <v>1</v>
      </c>
      <c r="E11" s="131">
        <v>4</v>
      </c>
    </row>
    <row r="12" spans="2:6" x14ac:dyDescent="0.25">
      <c r="B12" s="354" t="s">
        <v>26</v>
      </c>
      <c r="C12" s="355">
        <v>7</v>
      </c>
      <c r="D12" s="355">
        <v>18</v>
      </c>
      <c r="E12" s="355">
        <v>25</v>
      </c>
    </row>
    <row r="13" spans="2:6" x14ac:dyDescent="0.25">
      <c r="B13" s="380" t="s">
        <v>664</v>
      </c>
    </row>
    <row r="16" spans="2:6" ht="30.75" customHeight="1" x14ac:dyDescent="0.25">
      <c r="B16" s="624" t="s">
        <v>2621</v>
      </c>
      <c r="C16" s="624"/>
      <c r="D16" s="624"/>
      <c r="E16" s="624"/>
      <c r="F16" s="624"/>
    </row>
    <row r="17" spans="2:6" x14ac:dyDescent="0.25">
      <c r="B17" s="625" t="s">
        <v>2379</v>
      </c>
      <c r="C17" s="622" t="s">
        <v>2383</v>
      </c>
      <c r="D17" s="622"/>
      <c r="E17" s="623" t="s">
        <v>2384</v>
      </c>
      <c r="F17" s="623" t="s">
        <v>26</v>
      </c>
    </row>
    <row r="18" spans="2:6" x14ac:dyDescent="0.25">
      <c r="B18" s="626"/>
      <c r="C18" s="366" t="s">
        <v>2385</v>
      </c>
      <c r="D18" s="366" t="s">
        <v>2386</v>
      </c>
      <c r="E18" s="623"/>
      <c r="F18" s="623"/>
    </row>
    <row r="19" spans="2:6" x14ac:dyDescent="0.25">
      <c r="B19" s="353" t="s">
        <v>330</v>
      </c>
      <c r="C19">
        <v>2</v>
      </c>
      <c r="F19" s="131">
        <v>2</v>
      </c>
    </row>
    <row r="20" spans="2:6" x14ac:dyDescent="0.25">
      <c r="B20" s="353" t="s">
        <v>332</v>
      </c>
      <c r="C20">
        <v>1</v>
      </c>
      <c r="F20" s="131">
        <v>1</v>
      </c>
    </row>
    <row r="21" spans="2:6" x14ac:dyDescent="0.25">
      <c r="B21" s="353" t="s">
        <v>334</v>
      </c>
      <c r="D21">
        <v>1</v>
      </c>
      <c r="F21" s="131">
        <v>1</v>
      </c>
    </row>
    <row r="22" spans="2:6" x14ac:dyDescent="0.25">
      <c r="B22" s="353" t="s">
        <v>342</v>
      </c>
      <c r="D22">
        <v>2</v>
      </c>
      <c r="E22">
        <v>1</v>
      </c>
      <c r="F22" s="131">
        <v>3</v>
      </c>
    </row>
    <row r="23" spans="2:6" x14ac:dyDescent="0.25">
      <c r="B23" s="354" t="s">
        <v>26</v>
      </c>
      <c r="C23" s="355">
        <v>3</v>
      </c>
      <c r="D23" s="355">
        <v>3</v>
      </c>
      <c r="E23" s="355">
        <v>1</v>
      </c>
      <c r="F23" s="355">
        <v>7</v>
      </c>
    </row>
    <row r="24" spans="2:6" x14ac:dyDescent="0.25">
      <c r="B24" s="380" t="s">
        <v>664</v>
      </c>
    </row>
  </sheetData>
  <mergeCells count="6">
    <mergeCell ref="C17:D17"/>
    <mergeCell ref="E17:E18"/>
    <mergeCell ref="F17:F18"/>
    <mergeCell ref="B2:E2"/>
    <mergeCell ref="B17:B18"/>
    <mergeCell ref="B16:F16"/>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9A7D-DA0D-4CCE-AB66-8ACB93153790}">
  <dimension ref="A2:C32"/>
  <sheetViews>
    <sheetView workbookViewId="0">
      <selection activeCell="B26" sqref="B26"/>
    </sheetView>
  </sheetViews>
  <sheetFormatPr baseColWidth="10" defaultRowHeight="12.75" x14ac:dyDescent="0.2"/>
  <cols>
    <col min="1" max="1" width="34.5703125" style="523" customWidth="1"/>
    <col min="2" max="2" width="81.42578125" style="523" customWidth="1"/>
    <col min="3" max="3" width="26.7109375" style="523" customWidth="1"/>
    <col min="4" max="16384" width="11.42578125" style="357"/>
  </cols>
  <sheetData>
    <row r="2" spans="1:3" x14ac:dyDescent="0.2">
      <c r="A2" s="634" t="s">
        <v>2623</v>
      </c>
      <c r="B2" s="634"/>
      <c r="C2" s="634"/>
    </row>
    <row r="3" spans="1:3" x14ac:dyDescent="0.2">
      <c r="A3" s="358" t="s">
        <v>2349</v>
      </c>
      <c r="B3" s="359" t="s">
        <v>2350</v>
      </c>
      <c r="C3" s="360" t="s">
        <v>2351</v>
      </c>
    </row>
    <row r="4" spans="1:3" x14ac:dyDescent="0.2">
      <c r="A4" s="627" t="s">
        <v>2352</v>
      </c>
      <c r="B4" s="361" t="s">
        <v>2353</v>
      </c>
      <c r="C4" s="362">
        <v>60</v>
      </c>
    </row>
    <row r="5" spans="1:3" x14ac:dyDescent="0.2">
      <c r="A5" s="628"/>
      <c r="B5" s="519" t="s">
        <v>2354</v>
      </c>
      <c r="C5" s="520">
        <v>5</v>
      </c>
    </row>
    <row r="6" spans="1:3" x14ac:dyDescent="0.2">
      <c r="A6" s="628"/>
      <c r="B6" s="519" t="s">
        <v>2355</v>
      </c>
      <c r="C6" s="520">
        <v>4</v>
      </c>
    </row>
    <row r="7" spans="1:3" x14ac:dyDescent="0.2">
      <c r="A7" s="628"/>
      <c r="B7" s="519" t="s">
        <v>2356</v>
      </c>
      <c r="C7" s="520">
        <v>13</v>
      </c>
    </row>
    <row r="8" spans="1:3" x14ac:dyDescent="0.2">
      <c r="A8" s="628"/>
      <c r="B8" s="519" t="s">
        <v>2357</v>
      </c>
      <c r="C8" s="520">
        <v>18</v>
      </c>
    </row>
    <row r="9" spans="1:3" x14ac:dyDescent="0.2">
      <c r="A9" s="628"/>
      <c r="B9" s="519" t="s">
        <v>2358</v>
      </c>
      <c r="C9" s="520">
        <v>4</v>
      </c>
    </row>
    <row r="10" spans="1:3" x14ac:dyDescent="0.2">
      <c r="A10" s="628"/>
      <c r="B10" s="519" t="s">
        <v>2359</v>
      </c>
      <c r="C10" s="520">
        <v>7</v>
      </c>
    </row>
    <row r="11" spans="1:3" x14ac:dyDescent="0.2">
      <c r="A11" s="628"/>
      <c r="B11" s="519" t="s">
        <v>2360</v>
      </c>
      <c r="C11" s="520">
        <v>2</v>
      </c>
    </row>
    <row r="12" spans="1:3" x14ac:dyDescent="0.2">
      <c r="A12" s="628"/>
      <c r="B12" s="519" t="s">
        <v>2361</v>
      </c>
      <c r="C12" s="520">
        <v>1</v>
      </c>
    </row>
    <row r="13" spans="1:3" x14ac:dyDescent="0.2">
      <c r="A13" s="628"/>
      <c r="B13" s="519" t="s">
        <v>2362</v>
      </c>
      <c r="C13" s="520">
        <v>3</v>
      </c>
    </row>
    <row r="14" spans="1:3" x14ac:dyDescent="0.2">
      <c r="A14" s="629"/>
      <c r="B14" s="521" t="s">
        <v>2124</v>
      </c>
      <c r="C14" s="522">
        <v>3</v>
      </c>
    </row>
    <row r="15" spans="1:3" x14ac:dyDescent="0.2">
      <c r="A15" s="630" t="s">
        <v>2363</v>
      </c>
      <c r="B15" s="361" t="s">
        <v>2364</v>
      </c>
      <c r="C15" s="362">
        <v>1</v>
      </c>
    </row>
    <row r="16" spans="1:3" x14ac:dyDescent="0.2">
      <c r="A16" s="631"/>
      <c r="B16" s="521" t="s">
        <v>2124</v>
      </c>
      <c r="C16" s="522">
        <v>1</v>
      </c>
    </row>
    <row r="17" spans="1:3" x14ac:dyDescent="0.2">
      <c r="A17" s="632" t="s">
        <v>2365</v>
      </c>
      <c r="B17" s="361" t="s">
        <v>2366</v>
      </c>
      <c r="C17" s="362">
        <v>54</v>
      </c>
    </row>
    <row r="18" spans="1:3" x14ac:dyDescent="0.2">
      <c r="A18" s="633"/>
      <c r="B18" s="519" t="s">
        <v>2367</v>
      </c>
      <c r="C18" s="520">
        <v>6</v>
      </c>
    </row>
    <row r="19" spans="1:3" x14ac:dyDescent="0.2">
      <c r="A19" s="633"/>
      <c r="B19" s="519" t="s">
        <v>2368</v>
      </c>
      <c r="C19" s="520">
        <v>24</v>
      </c>
    </row>
    <row r="20" spans="1:3" x14ac:dyDescent="0.2">
      <c r="A20" s="633"/>
      <c r="B20" s="519" t="s">
        <v>2369</v>
      </c>
      <c r="C20" s="520">
        <v>8</v>
      </c>
    </row>
    <row r="21" spans="1:3" x14ac:dyDescent="0.2">
      <c r="A21" s="633"/>
      <c r="B21" s="519" t="s">
        <v>2370</v>
      </c>
      <c r="C21" s="520">
        <v>1</v>
      </c>
    </row>
    <row r="22" spans="1:3" x14ac:dyDescent="0.2">
      <c r="A22" s="633"/>
      <c r="B22" s="519" t="s">
        <v>2371</v>
      </c>
      <c r="C22" s="520">
        <v>1</v>
      </c>
    </row>
    <row r="23" spans="1:3" x14ac:dyDescent="0.2">
      <c r="A23" s="633"/>
      <c r="B23" s="519" t="s">
        <v>2124</v>
      </c>
      <c r="C23" s="520">
        <v>12</v>
      </c>
    </row>
    <row r="24" spans="1:3" x14ac:dyDescent="0.2">
      <c r="A24" s="631"/>
      <c r="B24" s="521" t="s">
        <v>2372</v>
      </c>
      <c r="C24" s="522">
        <v>2</v>
      </c>
    </row>
    <row r="25" spans="1:3" x14ac:dyDescent="0.2">
      <c r="A25" s="632" t="s">
        <v>2373</v>
      </c>
      <c r="B25" s="363" t="s">
        <v>2374</v>
      </c>
      <c r="C25" s="362">
        <v>15</v>
      </c>
    </row>
    <row r="26" spans="1:3" x14ac:dyDescent="0.2">
      <c r="A26" s="633"/>
      <c r="B26" s="519" t="s">
        <v>2375</v>
      </c>
      <c r="C26" s="520">
        <v>2</v>
      </c>
    </row>
    <row r="27" spans="1:3" x14ac:dyDescent="0.2">
      <c r="A27" s="633"/>
      <c r="B27" s="519" t="s">
        <v>2376</v>
      </c>
      <c r="C27" s="520">
        <v>1</v>
      </c>
    </row>
    <row r="28" spans="1:3" x14ac:dyDescent="0.2">
      <c r="A28" s="633"/>
      <c r="B28" s="519" t="s">
        <v>2377</v>
      </c>
      <c r="C28" s="520">
        <v>2</v>
      </c>
    </row>
    <row r="29" spans="1:3" x14ac:dyDescent="0.2">
      <c r="A29" s="631"/>
      <c r="B29" s="521" t="s">
        <v>2124</v>
      </c>
      <c r="C29" s="522">
        <v>10</v>
      </c>
    </row>
    <row r="30" spans="1:3" x14ac:dyDescent="0.2">
      <c r="B30" s="364" t="s">
        <v>43</v>
      </c>
      <c r="C30" s="365">
        <v>130</v>
      </c>
    </row>
    <row r="31" spans="1:3" x14ac:dyDescent="0.2">
      <c r="A31" s="524" t="s">
        <v>2378</v>
      </c>
    </row>
    <row r="32" spans="1:3" x14ac:dyDescent="0.2">
      <c r="A32" s="524" t="s">
        <v>2624</v>
      </c>
      <c r="B32" s="519"/>
    </row>
  </sheetData>
  <mergeCells count="5">
    <mergeCell ref="A4:A14"/>
    <mergeCell ref="A15:A16"/>
    <mergeCell ref="A17:A24"/>
    <mergeCell ref="A25:A29"/>
    <mergeCell ref="A2:C2"/>
  </mergeCell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DA40-BB5B-4EC3-A5B8-3D3D9B1BD601}">
  <dimension ref="A3:B9"/>
  <sheetViews>
    <sheetView workbookViewId="0">
      <selection activeCell="B17" sqref="B17"/>
    </sheetView>
  </sheetViews>
  <sheetFormatPr baseColWidth="10" defaultRowHeight="15" x14ac:dyDescent="0.25"/>
  <cols>
    <col min="1" max="1" width="47.7109375" style="380" customWidth="1"/>
    <col min="2" max="2" width="30.7109375" style="380" customWidth="1"/>
    <col min="3" max="3" width="39.28515625" customWidth="1"/>
  </cols>
  <sheetData>
    <row r="3" spans="1:2" ht="29.1" customHeight="1" x14ac:dyDescent="0.25">
      <c r="A3" s="609" t="s">
        <v>2625</v>
      </c>
      <c r="B3" s="619"/>
    </row>
    <row r="4" spans="1:2" x14ac:dyDescent="0.25">
      <c r="A4" s="492" t="s">
        <v>72</v>
      </c>
      <c r="B4" s="492" t="s">
        <v>47</v>
      </c>
    </row>
    <row r="5" spans="1:2" x14ac:dyDescent="0.25">
      <c r="A5" s="380" t="s">
        <v>70</v>
      </c>
      <c r="B5" s="380">
        <v>8</v>
      </c>
    </row>
    <row r="6" spans="1:2" x14ac:dyDescent="0.25">
      <c r="A6" s="380" t="s">
        <v>25</v>
      </c>
      <c r="B6" s="380">
        <v>1</v>
      </c>
    </row>
    <row r="7" spans="1:2" x14ac:dyDescent="0.25">
      <c r="A7" s="380" t="s">
        <v>71</v>
      </c>
      <c r="B7" s="380">
        <v>247</v>
      </c>
    </row>
    <row r="8" spans="1:2" x14ac:dyDescent="0.25">
      <c r="A8" s="494" t="s">
        <v>43</v>
      </c>
      <c r="B8" s="494">
        <v>256</v>
      </c>
    </row>
    <row r="9" spans="1:2" x14ac:dyDescent="0.25">
      <c r="A9" s="380" t="s">
        <v>2624</v>
      </c>
    </row>
  </sheetData>
  <mergeCells count="1">
    <mergeCell ref="A3:B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8A84-4173-464C-85B4-C784F0928DBF}">
  <dimension ref="A2:H45"/>
  <sheetViews>
    <sheetView topLeftCell="A14" zoomScale="85" zoomScaleNormal="85" workbookViewId="0">
      <selection activeCell="F25" sqref="F25"/>
    </sheetView>
  </sheetViews>
  <sheetFormatPr baseColWidth="10" defaultRowHeight="15" x14ac:dyDescent="0.25"/>
  <cols>
    <col min="1" max="1" width="38.140625" style="380" customWidth="1"/>
    <col min="2" max="2" width="40" style="380" customWidth="1"/>
  </cols>
  <sheetData>
    <row r="2" spans="1:8" x14ac:dyDescent="0.25">
      <c r="A2" s="636" t="s">
        <v>2626</v>
      </c>
      <c r="B2" s="636"/>
      <c r="G2" s="1"/>
      <c r="H2" s="1" t="s">
        <v>61</v>
      </c>
    </row>
    <row r="3" spans="1:8" x14ac:dyDescent="0.25">
      <c r="A3" s="525" t="s">
        <v>23</v>
      </c>
      <c r="B3" s="526" t="s">
        <v>61</v>
      </c>
      <c r="G3" s="5" t="s">
        <v>23</v>
      </c>
      <c r="H3" s="6" t="s">
        <v>61</v>
      </c>
    </row>
    <row r="4" spans="1:8" x14ac:dyDescent="0.25">
      <c r="A4" s="527" t="s">
        <v>62</v>
      </c>
      <c r="B4" s="528">
        <v>254.17000000000004</v>
      </c>
      <c r="G4" s="3" t="s">
        <v>42</v>
      </c>
      <c r="H4" s="7">
        <v>1537.7399999999996</v>
      </c>
    </row>
    <row r="5" spans="1:8" x14ac:dyDescent="0.25">
      <c r="A5" s="527" t="s">
        <v>63</v>
      </c>
      <c r="B5" s="528">
        <v>146.94649999999996</v>
      </c>
      <c r="G5" s="3" t="s">
        <v>64</v>
      </c>
      <c r="H5" s="7">
        <v>943.82000000000073</v>
      </c>
    </row>
    <row r="6" spans="1:8" x14ac:dyDescent="0.25">
      <c r="A6" s="527" t="s">
        <v>27</v>
      </c>
      <c r="B6" s="528">
        <v>414.63999999999993</v>
      </c>
      <c r="G6" s="3" t="s">
        <v>37</v>
      </c>
      <c r="H6" s="7">
        <v>827.3900000000001</v>
      </c>
    </row>
    <row r="7" spans="1:8" x14ac:dyDescent="0.25">
      <c r="A7" s="527" t="s">
        <v>65</v>
      </c>
      <c r="B7" s="528">
        <v>113.7474</v>
      </c>
      <c r="G7" s="3" t="s">
        <v>32</v>
      </c>
      <c r="H7" s="7">
        <v>690.46000000000015</v>
      </c>
    </row>
    <row r="8" spans="1:8" x14ac:dyDescent="0.25">
      <c r="A8" s="527" t="s">
        <v>29</v>
      </c>
      <c r="B8" s="528">
        <v>130.37999999999997</v>
      </c>
      <c r="G8" s="3" t="s">
        <v>30</v>
      </c>
      <c r="H8" s="7">
        <v>655.90359999999987</v>
      </c>
    </row>
    <row r="9" spans="1:8" x14ac:dyDescent="0.25">
      <c r="A9" s="527" t="s">
        <v>30</v>
      </c>
      <c r="B9" s="528">
        <v>655.90359999999987</v>
      </c>
      <c r="G9" s="3" t="s">
        <v>39</v>
      </c>
      <c r="H9" s="7">
        <v>426.70740000000001</v>
      </c>
    </row>
    <row r="10" spans="1:8" x14ac:dyDescent="0.25">
      <c r="A10" s="527" t="s">
        <v>32</v>
      </c>
      <c r="B10" s="528">
        <v>690.46000000000015</v>
      </c>
      <c r="G10" s="3" t="s">
        <v>27</v>
      </c>
      <c r="H10" s="7">
        <v>414.63999999999993</v>
      </c>
    </row>
    <row r="11" spans="1:8" x14ac:dyDescent="0.25">
      <c r="A11" s="527" t="s">
        <v>34</v>
      </c>
      <c r="B11" s="528">
        <v>96.971899999999962</v>
      </c>
      <c r="G11" s="3" t="s">
        <v>20</v>
      </c>
      <c r="H11" s="7">
        <v>277.2299999999999</v>
      </c>
    </row>
    <row r="12" spans="1:8" x14ac:dyDescent="0.25">
      <c r="A12" s="527" t="s">
        <v>37</v>
      </c>
      <c r="B12" s="528">
        <v>827.3900000000001</v>
      </c>
      <c r="G12" s="3" t="s">
        <v>62</v>
      </c>
      <c r="H12" s="7">
        <v>254.17000000000004</v>
      </c>
    </row>
    <row r="13" spans="1:8" x14ac:dyDescent="0.25">
      <c r="A13" s="527" t="s">
        <v>38</v>
      </c>
      <c r="B13" s="528">
        <v>242.57999999999998</v>
      </c>
      <c r="G13" s="3" t="s">
        <v>38</v>
      </c>
      <c r="H13" s="7">
        <v>242.57999999999998</v>
      </c>
    </row>
    <row r="14" spans="1:8" x14ac:dyDescent="0.25">
      <c r="A14" s="527" t="s">
        <v>20</v>
      </c>
      <c r="B14" s="528">
        <v>277.2299999999999</v>
      </c>
      <c r="G14" s="3" t="s">
        <v>63</v>
      </c>
      <c r="H14" s="7">
        <v>146.94649999999996</v>
      </c>
    </row>
    <row r="15" spans="1:8" x14ac:dyDescent="0.25">
      <c r="A15" s="527" t="s">
        <v>39</v>
      </c>
      <c r="B15" s="528">
        <v>426.70740000000001</v>
      </c>
      <c r="G15" s="3" t="s">
        <v>29</v>
      </c>
      <c r="H15" s="7">
        <v>130.37999999999997</v>
      </c>
    </row>
    <row r="16" spans="1:8" x14ac:dyDescent="0.25">
      <c r="A16" s="527" t="s">
        <v>64</v>
      </c>
      <c r="B16" s="528">
        <v>943.82000000000073</v>
      </c>
      <c r="G16" s="3" t="s">
        <v>65</v>
      </c>
      <c r="H16" s="7">
        <v>113.7474</v>
      </c>
    </row>
    <row r="17" spans="1:8" x14ac:dyDescent="0.25">
      <c r="A17" s="527" t="s">
        <v>41</v>
      </c>
      <c r="B17" s="528">
        <v>110.6996</v>
      </c>
      <c r="G17" s="3" t="s">
        <v>41</v>
      </c>
      <c r="H17" s="7">
        <v>110.6996</v>
      </c>
    </row>
    <row r="18" spans="1:8" x14ac:dyDescent="0.25">
      <c r="A18" s="527" t="s">
        <v>42</v>
      </c>
      <c r="B18" s="528">
        <v>1537.7399999999996</v>
      </c>
      <c r="G18" s="3" t="s">
        <v>34</v>
      </c>
      <c r="H18" s="7">
        <v>96.971899999999962</v>
      </c>
    </row>
    <row r="19" spans="1:8" x14ac:dyDescent="0.25">
      <c r="A19" s="527" t="s">
        <v>66</v>
      </c>
      <c r="B19" s="528">
        <v>50.582549999999998</v>
      </c>
      <c r="G19" s="3" t="s">
        <v>66</v>
      </c>
      <c r="H19" s="7">
        <v>50.582549999999998</v>
      </c>
    </row>
    <row r="20" spans="1:8" x14ac:dyDescent="0.25">
      <c r="A20" s="529" t="s">
        <v>43</v>
      </c>
      <c r="B20" s="530">
        <v>6919.9689500000004</v>
      </c>
      <c r="G20" s="3" t="s">
        <v>43</v>
      </c>
      <c r="H20" s="4">
        <v>6919.9689500000004</v>
      </c>
    </row>
    <row r="21" spans="1:8" x14ac:dyDescent="0.25">
      <c r="A21" s="531" t="s">
        <v>44</v>
      </c>
      <c r="B21" s="532"/>
      <c r="G21" s="8"/>
      <c r="H21" s="9"/>
    </row>
    <row r="22" spans="1:8" x14ac:dyDescent="0.25">
      <c r="A22" s="533"/>
      <c r="B22" s="532"/>
      <c r="G22" s="8"/>
      <c r="H22" s="9"/>
    </row>
    <row r="23" spans="1:8" x14ac:dyDescent="0.25">
      <c r="A23" s="533"/>
      <c r="B23" s="532"/>
      <c r="G23" s="8"/>
      <c r="H23" s="9"/>
    </row>
    <row r="24" spans="1:8" x14ac:dyDescent="0.25">
      <c r="A24" s="635" t="s">
        <v>67</v>
      </c>
      <c r="B24" s="635"/>
    </row>
    <row r="25" spans="1:8" x14ac:dyDescent="0.25">
      <c r="A25" s="534"/>
    </row>
    <row r="45" spans="1:2" s="2" customFormat="1" ht="12.75" x14ac:dyDescent="0.2">
      <c r="A45" s="380" t="s">
        <v>60</v>
      </c>
      <c r="B45" s="380"/>
    </row>
  </sheetData>
  <mergeCells count="2">
    <mergeCell ref="A24:B24"/>
    <mergeCell ref="A2:B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86C4-1CD2-44BE-86AF-53A6E1584BD1}">
  <dimension ref="A2:B12"/>
  <sheetViews>
    <sheetView workbookViewId="0">
      <selection activeCell="A12" sqref="A12"/>
    </sheetView>
  </sheetViews>
  <sheetFormatPr baseColWidth="10" defaultRowHeight="15" x14ac:dyDescent="0.25"/>
  <cols>
    <col min="1" max="1" width="68.5703125" style="380" customWidth="1"/>
    <col min="2" max="2" width="43.7109375" style="380" customWidth="1"/>
  </cols>
  <sheetData>
    <row r="2" spans="1:2" x14ac:dyDescent="0.25">
      <c r="A2" s="637" t="s">
        <v>2627</v>
      </c>
      <c r="B2" s="637"/>
    </row>
    <row r="3" spans="1:2" x14ac:dyDescent="0.25">
      <c r="A3" s="535" t="s">
        <v>51</v>
      </c>
      <c r="B3" s="492" t="s">
        <v>52</v>
      </c>
    </row>
    <row r="4" spans="1:2" x14ac:dyDescent="0.25">
      <c r="A4" s="380" t="s">
        <v>53</v>
      </c>
      <c r="B4" s="380">
        <v>1</v>
      </c>
    </row>
    <row r="5" spans="1:2" x14ac:dyDescent="0.25">
      <c r="A5" s="380" t="s">
        <v>54</v>
      </c>
      <c r="B5" s="380">
        <v>7</v>
      </c>
    </row>
    <row r="6" spans="1:2" x14ac:dyDescent="0.25">
      <c r="A6" s="380" t="s">
        <v>55</v>
      </c>
      <c r="B6" s="380">
        <v>4</v>
      </c>
    </row>
    <row r="7" spans="1:2" ht="26.25" x14ac:dyDescent="0.25">
      <c r="A7" s="161" t="s">
        <v>56</v>
      </c>
      <c r="B7" s="380">
        <v>1</v>
      </c>
    </row>
    <row r="8" spans="1:2" x14ac:dyDescent="0.25">
      <c r="A8" s="380" t="s">
        <v>57</v>
      </c>
      <c r="B8" s="380">
        <v>2</v>
      </c>
    </row>
    <row r="9" spans="1:2" x14ac:dyDescent="0.25">
      <c r="A9" s="380" t="s">
        <v>58</v>
      </c>
      <c r="B9" s="380">
        <v>8</v>
      </c>
    </row>
    <row r="10" spans="1:2" ht="26.25" x14ac:dyDescent="0.25">
      <c r="A10" s="161" t="s">
        <v>2629</v>
      </c>
      <c r="B10" s="380">
        <v>1</v>
      </c>
    </row>
    <row r="11" spans="1:2" x14ac:dyDescent="0.25">
      <c r="A11" s="494" t="s">
        <v>59</v>
      </c>
      <c r="B11" s="494">
        <v>24</v>
      </c>
    </row>
    <row r="12" spans="1:2" x14ac:dyDescent="0.25">
      <c r="A12" s="380" t="s">
        <v>2628</v>
      </c>
    </row>
  </sheetData>
  <mergeCells count="1">
    <mergeCell ref="A2: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28445-FEE5-4E48-8D88-FA71139882CD}">
  <dimension ref="A3:C8"/>
  <sheetViews>
    <sheetView workbookViewId="0">
      <selection activeCell="A6" sqref="A6"/>
    </sheetView>
  </sheetViews>
  <sheetFormatPr baseColWidth="10" defaultRowHeight="15" x14ac:dyDescent="0.25"/>
  <cols>
    <col min="1" max="1" width="27.140625" style="380" customWidth="1"/>
    <col min="2" max="2" width="35.85546875" style="380" customWidth="1"/>
    <col min="3" max="3" width="11.28515625" style="380" customWidth="1"/>
  </cols>
  <sheetData>
    <row r="3" spans="1:3" x14ac:dyDescent="0.25">
      <c r="A3" s="615" t="s">
        <v>2630</v>
      </c>
      <c r="B3" s="615"/>
      <c r="C3" s="615"/>
    </row>
    <row r="4" spans="1:3" x14ac:dyDescent="0.25">
      <c r="A4" s="492" t="s">
        <v>45</v>
      </c>
      <c r="B4" s="492" t="s">
        <v>46</v>
      </c>
      <c r="C4" s="492" t="s">
        <v>47</v>
      </c>
    </row>
    <row r="5" spans="1:3" ht="25.5" x14ac:dyDescent="0.25">
      <c r="A5" s="141" t="s">
        <v>48</v>
      </c>
      <c r="B5" s="142" t="s">
        <v>49</v>
      </c>
      <c r="C5" s="380">
        <v>1</v>
      </c>
    </row>
    <row r="6" spans="1:3" ht="25.5" x14ac:dyDescent="0.25">
      <c r="A6" s="141" t="s">
        <v>48</v>
      </c>
      <c r="B6" s="142" t="s">
        <v>50</v>
      </c>
      <c r="C6" s="380">
        <v>1</v>
      </c>
    </row>
    <row r="7" spans="1:3" x14ac:dyDescent="0.25">
      <c r="A7" s="494" t="s">
        <v>43</v>
      </c>
      <c r="B7" s="494"/>
      <c r="C7" s="536">
        <v>2</v>
      </c>
    </row>
    <row r="8" spans="1:3" x14ac:dyDescent="0.25">
      <c r="A8" s="380" t="s">
        <v>1331</v>
      </c>
    </row>
  </sheetData>
  <mergeCells count="1">
    <mergeCell ref="A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6B427-83D5-4020-B427-6221BAF445E3}">
  <dimension ref="A1:B8"/>
  <sheetViews>
    <sheetView showGridLines="0" workbookViewId="0">
      <selection activeCell="B22" sqref="B22"/>
    </sheetView>
  </sheetViews>
  <sheetFormatPr baseColWidth="10" defaultRowHeight="15" x14ac:dyDescent="0.25"/>
  <cols>
    <col min="1" max="1" width="37.140625" style="380" customWidth="1"/>
    <col min="2" max="2" width="47.7109375" style="380" customWidth="1"/>
  </cols>
  <sheetData>
    <row r="1" spans="1:2" ht="18.75" customHeight="1" x14ac:dyDescent="0.25">
      <c r="A1" s="638" t="s">
        <v>2631</v>
      </c>
      <c r="B1" s="638"/>
    </row>
    <row r="2" spans="1:2" x14ac:dyDescent="0.25">
      <c r="A2" s="538" t="s">
        <v>653</v>
      </c>
      <c r="B2" s="538" t="s">
        <v>654</v>
      </c>
    </row>
    <row r="3" spans="1:2" x14ac:dyDescent="0.25">
      <c r="A3" s="380" t="s">
        <v>655</v>
      </c>
      <c r="B3" s="539">
        <v>746</v>
      </c>
    </row>
    <row r="4" spans="1:2" x14ac:dyDescent="0.25">
      <c r="A4" s="380" t="s">
        <v>656</v>
      </c>
      <c r="B4" s="539">
        <v>1460</v>
      </c>
    </row>
    <row r="5" spans="1:2" x14ac:dyDescent="0.25">
      <c r="A5" s="380" t="s">
        <v>657</v>
      </c>
      <c r="B5" s="539">
        <v>1883</v>
      </c>
    </row>
    <row r="6" spans="1:2" x14ac:dyDescent="0.25">
      <c r="A6" s="540" t="s">
        <v>658</v>
      </c>
      <c r="B6" s="541">
        <v>107</v>
      </c>
    </row>
    <row r="7" spans="1:2" x14ac:dyDescent="0.25">
      <c r="A7" s="542" t="s">
        <v>43</v>
      </c>
      <c r="B7" s="543">
        <f>SUM(B3:B6)</f>
        <v>4196</v>
      </c>
    </row>
    <row r="8" spans="1:2" x14ac:dyDescent="0.25">
      <c r="A8" s="544" t="s">
        <v>2632</v>
      </c>
    </row>
  </sheetData>
  <mergeCells count="1">
    <mergeCell ref="A1:B1"/>
  </mergeCell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4CB54-276B-4954-869C-FA8D903F1D18}">
  <dimension ref="A1:E24"/>
  <sheetViews>
    <sheetView showGridLines="0" workbookViewId="0">
      <selection activeCell="B7" sqref="B7"/>
    </sheetView>
  </sheetViews>
  <sheetFormatPr baseColWidth="10" defaultRowHeight="15" x14ac:dyDescent="0.25"/>
  <cols>
    <col min="1" max="1" width="23.5703125" style="380" bestFit="1" customWidth="1"/>
    <col min="2" max="2" width="20.140625" style="380" bestFit="1" customWidth="1"/>
    <col min="3" max="3" width="13.28515625" style="380" bestFit="1" customWidth="1"/>
    <col min="4" max="4" width="12.5703125" style="380" customWidth="1"/>
    <col min="5" max="5" width="12.5703125" style="380" bestFit="1" customWidth="1"/>
  </cols>
  <sheetData>
    <row r="1" spans="1:5" ht="47.25" customHeight="1" x14ac:dyDescent="0.25">
      <c r="A1" s="639" t="s">
        <v>2633</v>
      </c>
      <c r="B1" s="639"/>
      <c r="C1" s="639"/>
      <c r="D1" s="639"/>
      <c r="E1" s="639"/>
    </row>
    <row r="2" spans="1:5" x14ac:dyDescent="0.25">
      <c r="A2" s="640" t="s">
        <v>23</v>
      </c>
      <c r="B2" s="638" t="s">
        <v>354</v>
      </c>
      <c r="C2" s="638"/>
      <c r="D2" s="638"/>
      <c r="E2" s="640" t="s">
        <v>43</v>
      </c>
    </row>
    <row r="3" spans="1:5" x14ac:dyDescent="0.25">
      <c r="A3" s="638"/>
      <c r="B3" s="545" t="s">
        <v>355</v>
      </c>
      <c r="C3" s="545" t="s">
        <v>356</v>
      </c>
      <c r="D3" s="545" t="s">
        <v>357</v>
      </c>
      <c r="E3" s="638"/>
    </row>
    <row r="4" spans="1:5" x14ac:dyDescent="0.25">
      <c r="A4" s="380" t="s">
        <v>358</v>
      </c>
      <c r="B4" s="384">
        <v>11</v>
      </c>
      <c r="C4" s="384"/>
      <c r="D4" s="384"/>
      <c r="E4" s="384">
        <v>11</v>
      </c>
    </row>
    <row r="5" spans="1:5" x14ac:dyDescent="0.25">
      <c r="A5" s="380" t="s">
        <v>359</v>
      </c>
      <c r="B5" s="384">
        <v>4</v>
      </c>
      <c r="C5" s="384">
        <v>4</v>
      </c>
      <c r="D5" s="384">
        <v>20</v>
      </c>
      <c r="E5" s="384">
        <v>28</v>
      </c>
    </row>
    <row r="6" spans="1:5" x14ac:dyDescent="0.25">
      <c r="A6" s="380" t="s">
        <v>329</v>
      </c>
      <c r="B6" s="384"/>
      <c r="C6" s="384">
        <v>1</v>
      </c>
      <c r="D6" s="384">
        <v>14</v>
      </c>
      <c r="E6" s="384">
        <v>15</v>
      </c>
    </row>
    <row r="7" spans="1:5" x14ac:dyDescent="0.25">
      <c r="A7" s="380" t="s">
        <v>331</v>
      </c>
      <c r="B7" s="384">
        <v>16</v>
      </c>
      <c r="C7" s="384"/>
      <c r="D7" s="384">
        <v>2</v>
      </c>
      <c r="E7" s="384">
        <v>18</v>
      </c>
    </row>
    <row r="8" spans="1:5" x14ac:dyDescent="0.25">
      <c r="A8" s="380" t="s">
        <v>332</v>
      </c>
      <c r="B8" s="384">
        <v>10</v>
      </c>
      <c r="C8" s="384"/>
      <c r="D8" s="384"/>
      <c r="E8" s="384">
        <v>10</v>
      </c>
    </row>
    <row r="9" spans="1:5" x14ac:dyDescent="0.25">
      <c r="A9" s="380" t="s">
        <v>360</v>
      </c>
      <c r="B9" s="384"/>
      <c r="C9" s="384">
        <v>88</v>
      </c>
      <c r="D9" s="384"/>
      <c r="E9" s="384">
        <v>88</v>
      </c>
    </row>
    <row r="10" spans="1:5" x14ac:dyDescent="0.25">
      <c r="A10" s="380" t="s">
        <v>333</v>
      </c>
      <c r="B10" s="384">
        <v>9</v>
      </c>
      <c r="C10" s="384">
        <v>1</v>
      </c>
      <c r="D10" s="384">
        <v>2</v>
      </c>
      <c r="E10" s="384">
        <v>12</v>
      </c>
    </row>
    <row r="11" spans="1:5" x14ac:dyDescent="0.25">
      <c r="A11" s="380" t="s">
        <v>361</v>
      </c>
      <c r="B11" s="384">
        <v>1</v>
      </c>
      <c r="C11" s="384"/>
      <c r="D11" s="384">
        <v>1</v>
      </c>
      <c r="E11" s="384">
        <v>2</v>
      </c>
    </row>
    <row r="12" spans="1:5" x14ac:dyDescent="0.25">
      <c r="A12" s="380" t="s">
        <v>346</v>
      </c>
      <c r="B12" s="384">
        <v>5</v>
      </c>
      <c r="C12" s="384"/>
      <c r="D12" s="384"/>
      <c r="E12" s="384">
        <v>5</v>
      </c>
    </row>
    <row r="13" spans="1:5" x14ac:dyDescent="0.25">
      <c r="A13" s="380" t="s">
        <v>334</v>
      </c>
      <c r="B13" s="384">
        <v>10</v>
      </c>
      <c r="C13" s="384">
        <v>2</v>
      </c>
      <c r="D13" s="384">
        <v>2</v>
      </c>
      <c r="E13" s="384">
        <v>14</v>
      </c>
    </row>
    <row r="14" spans="1:5" x14ac:dyDescent="0.25">
      <c r="A14" s="380" t="s">
        <v>335</v>
      </c>
      <c r="B14" s="384">
        <v>51</v>
      </c>
      <c r="C14" s="384">
        <v>4</v>
      </c>
      <c r="D14" s="384">
        <v>13</v>
      </c>
      <c r="E14" s="384">
        <v>68</v>
      </c>
    </row>
    <row r="15" spans="1:5" x14ac:dyDescent="0.25">
      <c r="A15" s="380" t="s">
        <v>336</v>
      </c>
      <c r="B15" s="384">
        <v>3</v>
      </c>
      <c r="C15" s="384"/>
      <c r="D15" s="384"/>
      <c r="E15" s="384">
        <v>3</v>
      </c>
    </row>
    <row r="16" spans="1:5" x14ac:dyDescent="0.25">
      <c r="A16" s="380" t="s">
        <v>337</v>
      </c>
      <c r="B16" s="384">
        <v>29</v>
      </c>
      <c r="C16" s="384">
        <v>2</v>
      </c>
      <c r="D16" s="384">
        <v>4</v>
      </c>
      <c r="E16" s="384">
        <v>35</v>
      </c>
    </row>
    <row r="17" spans="1:5" x14ac:dyDescent="0.25">
      <c r="A17" s="380" t="s">
        <v>340</v>
      </c>
      <c r="B17" s="384">
        <v>8</v>
      </c>
      <c r="C17" s="384"/>
      <c r="D17" s="384"/>
      <c r="E17" s="384">
        <v>8</v>
      </c>
    </row>
    <row r="18" spans="1:5" x14ac:dyDescent="0.25">
      <c r="A18" s="380" t="s">
        <v>362</v>
      </c>
      <c r="B18" s="384">
        <v>39</v>
      </c>
      <c r="C18" s="384">
        <v>19</v>
      </c>
      <c r="D18" s="384">
        <v>8</v>
      </c>
      <c r="E18" s="384">
        <v>66</v>
      </c>
    </row>
    <row r="19" spans="1:5" x14ac:dyDescent="0.25">
      <c r="A19" s="380" t="s">
        <v>341</v>
      </c>
      <c r="B19" s="384">
        <v>4</v>
      </c>
      <c r="C19" s="384"/>
      <c r="D19" s="384"/>
      <c r="E19" s="384">
        <v>4</v>
      </c>
    </row>
    <row r="20" spans="1:5" x14ac:dyDescent="0.25">
      <c r="A20" s="380" t="s">
        <v>342</v>
      </c>
      <c r="B20" s="384">
        <v>146</v>
      </c>
      <c r="C20" s="384"/>
      <c r="D20" s="384"/>
      <c r="E20" s="384">
        <v>146</v>
      </c>
    </row>
    <row r="21" spans="1:5" x14ac:dyDescent="0.25">
      <c r="A21" s="380" t="s">
        <v>363</v>
      </c>
      <c r="B21" s="384"/>
      <c r="C21" s="384">
        <v>5</v>
      </c>
      <c r="D21" s="384"/>
      <c r="E21" s="384">
        <v>5</v>
      </c>
    </row>
    <row r="22" spans="1:5" x14ac:dyDescent="0.25">
      <c r="A22" s="380" t="s">
        <v>343</v>
      </c>
      <c r="B22" s="384">
        <v>6</v>
      </c>
      <c r="C22" s="384"/>
      <c r="D22" s="384"/>
      <c r="E22" s="384">
        <v>6</v>
      </c>
    </row>
    <row r="23" spans="1:5" x14ac:dyDescent="0.25">
      <c r="A23" s="546" t="s">
        <v>43</v>
      </c>
      <c r="B23" s="547">
        <v>352</v>
      </c>
      <c r="C23" s="547">
        <v>126</v>
      </c>
      <c r="D23" s="547">
        <v>66</v>
      </c>
      <c r="E23" s="547">
        <v>544</v>
      </c>
    </row>
    <row r="24" spans="1:5" x14ac:dyDescent="0.25">
      <c r="A24" s="380" t="s">
        <v>664</v>
      </c>
    </row>
  </sheetData>
  <mergeCells count="4">
    <mergeCell ref="A1:E1"/>
    <mergeCell ref="A2:A3"/>
    <mergeCell ref="B2:D2"/>
    <mergeCell ref="E2:E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C665-9738-490D-9811-051A441011D3}">
  <sheetPr>
    <tabColor theme="2"/>
  </sheetPr>
  <dimension ref="A1:I19"/>
  <sheetViews>
    <sheetView workbookViewId="0">
      <selection activeCell="A22" sqref="A22"/>
    </sheetView>
  </sheetViews>
  <sheetFormatPr baseColWidth="10" defaultRowHeight="12.75" x14ac:dyDescent="0.2"/>
  <cols>
    <col min="1" max="1" width="18" style="380" bestFit="1" customWidth="1"/>
    <col min="2" max="2" width="28.28515625" style="380" bestFit="1" customWidth="1"/>
    <col min="3" max="3" width="21" style="460" bestFit="1" customWidth="1"/>
    <col min="4" max="6" width="11.42578125" style="380"/>
    <col min="7" max="8" width="19.5703125" style="380" bestFit="1" customWidth="1"/>
    <col min="9" max="16384" width="11.42578125" style="380"/>
  </cols>
  <sheetData>
    <row r="1" spans="1:9" ht="15" customHeight="1" x14ac:dyDescent="0.2">
      <c r="A1" s="606" t="s">
        <v>665</v>
      </c>
      <c r="B1" s="607"/>
      <c r="C1" s="608"/>
    </row>
    <row r="2" spans="1:9" x14ac:dyDescent="0.2">
      <c r="A2" s="454" t="s">
        <v>23</v>
      </c>
      <c r="B2" s="454" t="s">
        <v>666</v>
      </c>
      <c r="C2" s="455" t="s">
        <v>667</v>
      </c>
    </row>
    <row r="3" spans="1:9" x14ac:dyDescent="0.2">
      <c r="A3" s="456" t="s">
        <v>358</v>
      </c>
      <c r="B3" s="456">
        <v>8</v>
      </c>
      <c r="C3" s="457">
        <v>155106.11780000001</v>
      </c>
    </row>
    <row r="4" spans="1:9" x14ac:dyDescent="0.2">
      <c r="A4" s="456" t="s">
        <v>359</v>
      </c>
      <c r="B4" s="456">
        <v>1</v>
      </c>
      <c r="C4" s="457">
        <v>104.06</v>
      </c>
    </row>
    <row r="5" spans="1:9" x14ac:dyDescent="0.2">
      <c r="A5" s="456" t="s">
        <v>333</v>
      </c>
      <c r="B5" s="456">
        <v>4</v>
      </c>
      <c r="C5" s="457">
        <v>30962.502</v>
      </c>
    </row>
    <row r="6" spans="1:9" x14ac:dyDescent="0.2">
      <c r="A6" s="456" t="s">
        <v>346</v>
      </c>
      <c r="B6" s="456">
        <v>51</v>
      </c>
      <c r="C6" s="457">
        <v>281512.41159999999</v>
      </c>
    </row>
    <row r="7" spans="1:9" x14ac:dyDescent="0.2">
      <c r="A7" s="456" t="s">
        <v>334</v>
      </c>
      <c r="B7" s="456">
        <v>1</v>
      </c>
      <c r="C7" s="457">
        <v>513.30999999999995</v>
      </c>
    </row>
    <row r="8" spans="1:9" x14ac:dyDescent="0.2">
      <c r="A8" s="456" t="s">
        <v>335</v>
      </c>
      <c r="B8" s="456">
        <v>16</v>
      </c>
      <c r="C8" s="457">
        <v>93269.080199999997</v>
      </c>
    </row>
    <row r="9" spans="1:9" x14ac:dyDescent="0.2">
      <c r="A9" s="456" t="s">
        <v>668</v>
      </c>
      <c r="B9" s="456">
        <v>1</v>
      </c>
      <c r="C9" s="457">
        <v>2730.62</v>
      </c>
    </row>
    <row r="10" spans="1:9" x14ac:dyDescent="0.2">
      <c r="A10" s="456" t="s">
        <v>337</v>
      </c>
      <c r="B10" s="456">
        <v>7</v>
      </c>
      <c r="C10" s="457">
        <v>0</v>
      </c>
    </row>
    <row r="11" spans="1:9" x14ac:dyDescent="0.2">
      <c r="A11" s="456" t="s">
        <v>338</v>
      </c>
      <c r="B11" s="456">
        <v>503</v>
      </c>
      <c r="C11" s="457">
        <v>6302257.1818999946</v>
      </c>
    </row>
    <row r="12" spans="1:9" x14ac:dyDescent="0.2">
      <c r="A12" s="456" t="s">
        <v>339</v>
      </c>
      <c r="B12" s="456">
        <v>1658</v>
      </c>
      <c r="C12" s="457">
        <v>2598438.2244495922</v>
      </c>
      <c r="F12" s="458"/>
      <c r="H12" s="458"/>
    </row>
    <row r="13" spans="1:9" x14ac:dyDescent="0.2">
      <c r="A13" s="456" t="s">
        <v>340</v>
      </c>
      <c r="B13" s="456">
        <v>58</v>
      </c>
      <c r="C13" s="457">
        <v>40695.324400000005</v>
      </c>
      <c r="G13" s="455"/>
      <c r="H13" s="455"/>
      <c r="I13" s="459"/>
    </row>
    <row r="14" spans="1:9" x14ac:dyDescent="0.2">
      <c r="A14" s="456" t="s">
        <v>362</v>
      </c>
      <c r="B14" s="456">
        <v>4</v>
      </c>
      <c r="C14" s="457">
        <v>11994.6657</v>
      </c>
    </row>
    <row r="15" spans="1:9" x14ac:dyDescent="0.2">
      <c r="A15" s="456" t="s">
        <v>342</v>
      </c>
      <c r="B15" s="456">
        <v>80</v>
      </c>
      <c r="C15" s="457">
        <v>1190594.4255000001</v>
      </c>
    </row>
    <row r="16" spans="1:9" x14ac:dyDescent="0.2">
      <c r="A16" s="456" t="s">
        <v>669</v>
      </c>
      <c r="B16" s="456">
        <v>7</v>
      </c>
      <c r="C16" s="457">
        <v>13818.315300000002</v>
      </c>
    </row>
    <row r="17" spans="1:8" x14ac:dyDescent="0.2">
      <c r="A17" s="456" t="s">
        <v>343</v>
      </c>
      <c r="B17" s="456">
        <v>247</v>
      </c>
      <c r="C17" s="457">
        <v>4452172.4831000017</v>
      </c>
      <c r="F17" s="458"/>
      <c r="H17" s="458"/>
    </row>
    <row r="18" spans="1:8" x14ac:dyDescent="0.2">
      <c r="A18" s="454" t="s">
        <v>26</v>
      </c>
      <c r="B18" s="454">
        <f>SUM(B3:B17)</f>
        <v>2646</v>
      </c>
      <c r="C18" s="455">
        <f>SUM(C3:C17)</f>
        <v>15174168.721949589</v>
      </c>
    </row>
    <row r="19" spans="1:8" x14ac:dyDescent="0.2">
      <c r="A19" s="605" t="s">
        <v>664</v>
      </c>
      <c r="B19" s="605"/>
      <c r="C19" s="605"/>
    </row>
  </sheetData>
  <mergeCells count="2">
    <mergeCell ref="A19:C19"/>
    <mergeCell ref="A1:C1"/>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4D41-C7D4-4395-AD6C-77A436412290}">
  <dimension ref="A1:G23"/>
  <sheetViews>
    <sheetView showGridLines="0" workbookViewId="0">
      <selection activeCell="E7" sqref="E7"/>
    </sheetView>
  </sheetViews>
  <sheetFormatPr baseColWidth="10" defaultRowHeight="15" x14ac:dyDescent="0.25"/>
  <cols>
    <col min="1" max="1" width="18.42578125" style="380" bestFit="1" customWidth="1"/>
    <col min="2" max="5" width="13.42578125" style="380" customWidth="1"/>
  </cols>
  <sheetData>
    <row r="1" spans="1:5" ht="39.75" customHeight="1" x14ac:dyDescent="0.25">
      <c r="A1" s="641" t="s">
        <v>2634</v>
      </c>
      <c r="B1" s="641"/>
      <c r="C1" s="641"/>
      <c r="D1" s="641"/>
      <c r="E1" s="641"/>
    </row>
    <row r="2" spans="1:5" ht="28.5" customHeight="1" x14ac:dyDescent="0.25">
      <c r="A2" s="642" t="s">
        <v>15</v>
      </c>
      <c r="B2" s="642" t="s">
        <v>364</v>
      </c>
      <c r="C2" s="642"/>
      <c r="D2" s="548" t="s">
        <v>365</v>
      </c>
      <c r="E2" s="548" t="s">
        <v>366</v>
      </c>
    </row>
    <row r="3" spans="1:5" x14ac:dyDescent="0.25">
      <c r="A3" s="639"/>
      <c r="B3" s="549" t="s">
        <v>367</v>
      </c>
      <c r="C3" s="549" t="s">
        <v>368</v>
      </c>
      <c r="D3" s="549" t="s">
        <v>368</v>
      </c>
      <c r="E3" s="549" t="s">
        <v>368</v>
      </c>
    </row>
    <row r="4" spans="1:5" x14ac:dyDescent="0.25">
      <c r="A4" s="380" t="s">
        <v>359</v>
      </c>
      <c r="B4" s="550">
        <v>25636</v>
      </c>
      <c r="C4" s="550"/>
      <c r="D4" s="550"/>
      <c r="E4" s="550"/>
    </row>
    <row r="5" spans="1:5" x14ac:dyDescent="0.25">
      <c r="A5" s="380" t="s">
        <v>332</v>
      </c>
      <c r="B5" s="550"/>
      <c r="C5" s="550"/>
      <c r="D5" s="550">
        <v>13.09</v>
      </c>
      <c r="E5" s="550"/>
    </row>
    <row r="6" spans="1:5" x14ac:dyDescent="0.25">
      <c r="A6" s="380" t="s">
        <v>333</v>
      </c>
      <c r="B6" s="550"/>
      <c r="C6" s="550"/>
      <c r="D6" s="550">
        <v>59.959000000000003</v>
      </c>
      <c r="E6" s="550"/>
    </row>
    <row r="7" spans="1:5" x14ac:dyDescent="0.25">
      <c r="A7" s="380" t="s">
        <v>361</v>
      </c>
      <c r="B7" s="550"/>
      <c r="C7" s="550"/>
      <c r="D7" s="550">
        <v>4.351</v>
      </c>
      <c r="E7" s="550"/>
    </row>
    <row r="8" spans="1:5" x14ac:dyDescent="0.25">
      <c r="A8" s="380" t="s">
        <v>334</v>
      </c>
      <c r="B8" s="550">
        <v>34350</v>
      </c>
      <c r="C8" s="550">
        <v>3.45</v>
      </c>
      <c r="D8" s="550">
        <v>2.3404245283018872</v>
      </c>
      <c r="E8" s="550">
        <v>65.3</v>
      </c>
    </row>
    <row r="9" spans="1:5" x14ac:dyDescent="0.25">
      <c r="A9" s="380" t="s">
        <v>335</v>
      </c>
      <c r="B9" s="550"/>
      <c r="C9" s="550"/>
      <c r="D9" s="550">
        <v>309.06607924528316</v>
      </c>
      <c r="E9" s="550">
        <v>249.13190909090903</v>
      </c>
    </row>
    <row r="10" spans="1:5" x14ac:dyDescent="0.25">
      <c r="A10" s="380" t="s">
        <v>336</v>
      </c>
      <c r="B10" s="550">
        <v>6800</v>
      </c>
      <c r="C10" s="550"/>
      <c r="D10" s="550">
        <v>588.35</v>
      </c>
      <c r="E10" s="550"/>
    </row>
    <row r="11" spans="1:5" x14ac:dyDescent="0.25">
      <c r="A11" s="380" t="s">
        <v>337</v>
      </c>
      <c r="B11" s="550">
        <v>29480</v>
      </c>
      <c r="C11" s="550"/>
      <c r="D11" s="550">
        <v>1897.5089999999996</v>
      </c>
      <c r="E11" s="550"/>
    </row>
    <row r="12" spans="1:5" x14ac:dyDescent="0.25">
      <c r="A12" s="380" t="s">
        <v>340</v>
      </c>
      <c r="B12" s="550"/>
      <c r="C12" s="550"/>
      <c r="D12" s="550">
        <v>42.961641509433967</v>
      </c>
      <c r="E12" s="550">
        <v>27.170999999999996</v>
      </c>
    </row>
    <row r="13" spans="1:5" x14ac:dyDescent="0.25">
      <c r="A13" s="380" t="s">
        <v>362</v>
      </c>
      <c r="B13" s="550">
        <v>240</v>
      </c>
      <c r="C13" s="550">
        <v>5.38</v>
      </c>
      <c r="D13" s="550">
        <v>8.8238915094339632</v>
      </c>
      <c r="E13" s="550">
        <v>22.915000000000006</v>
      </c>
    </row>
    <row r="14" spans="1:5" x14ac:dyDescent="0.25">
      <c r="A14" s="380" t="s">
        <v>341</v>
      </c>
      <c r="B14" s="550"/>
      <c r="C14" s="550"/>
      <c r="D14" s="550">
        <v>9.8099999999999987</v>
      </c>
      <c r="E14" s="550"/>
    </row>
    <row r="15" spans="1:5" x14ac:dyDescent="0.25">
      <c r="A15" s="380" t="s">
        <v>343</v>
      </c>
      <c r="B15" s="550"/>
      <c r="C15" s="550"/>
      <c r="D15" s="550">
        <v>10.829000000000001</v>
      </c>
      <c r="E15" s="550">
        <v>5.91</v>
      </c>
    </row>
    <row r="16" spans="1:5" x14ac:dyDescent="0.25">
      <c r="A16" s="380" t="s">
        <v>358</v>
      </c>
      <c r="B16" s="550">
        <v>1350</v>
      </c>
      <c r="C16" s="550"/>
      <c r="D16" s="550">
        <v>18.288443396226413</v>
      </c>
      <c r="E16" s="550"/>
    </row>
    <row r="17" spans="1:7" x14ac:dyDescent="0.25">
      <c r="A17" s="380" t="s">
        <v>331</v>
      </c>
      <c r="B17" s="550"/>
      <c r="C17" s="550"/>
      <c r="D17" s="550">
        <v>65.479199999999992</v>
      </c>
      <c r="E17" s="550"/>
    </row>
    <row r="18" spans="1:7" x14ac:dyDescent="0.25">
      <c r="A18" s="380" t="s">
        <v>346</v>
      </c>
      <c r="B18" s="550"/>
      <c r="C18" s="550"/>
      <c r="D18" s="550">
        <v>7.5030000000000001</v>
      </c>
      <c r="E18" s="550"/>
      <c r="F18" s="131"/>
      <c r="G18" s="131"/>
    </row>
    <row r="19" spans="1:7" x14ac:dyDescent="0.25">
      <c r="A19" s="380" t="s">
        <v>342</v>
      </c>
      <c r="B19" s="550">
        <v>10647</v>
      </c>
      <c r="C19" s="550"/>
      <c r="D19" s="550">
        <v>746.27900943396287</v>
      </c>
      <c r="E19" s="550">
        <v>0.80424528301886788</v>
      </c>
    </row>
    <row r="20" spans="1:7" x14ac:dyDescent="0.25">
      <c r="A20" s="546" t="s">
        <v>43</v>
      </c>
      <c r="B20" s="551">
        <v>108503</v>
      </c>
      <c r="C20" s="551">
        <v>8.83</v>
      </c>
      <c r="D20" s="551">
        <v>3784.6396896226415</v>
      </c>
      <c r="E20" s="551">
        <v>371.23215437392793</v>
      </c>
    </row>
    <row r="21" spans="1:7" x14ac:dyDescent="0.25">
      <c r="A21" s="380" t="s">
        <v>664</v>
      </c>
      <c r="B21" s="550"/>
      <c r="C21" s="550"/>
      <c r="D21" s="550"/>
      <c r="E21" s="550"/>
    </row>
    <row r="22" spans="1:7" x14ac:dyDescent="0.25">
      <c r="B22" s="550"/>
      <c r="C22" s="550"/>
      <c r="D22" s="550"/>
      <c r="E22" s="550"/>
    </row>
    <row r="23" spans="1:7" x14ac:dyDescent="0.25">
      <c r="B23" s="384"/>
      <c r="C23" s="384"/>
      <c r="D23" s="384"/>
      <c r="E23" s="384"/>
    </row>
  </sheetData>
  <mergeCells count="3">
    <mergeCell ref="A1:E1"/>
    <mergeCell ref="A2:A3"/>
    <mergeCell ref="B2:C2"/>
  </mergeCell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7DE6C-7B7D-4922-B481-DCF233388C6D}">
  <dimension ref="A1:J198"/>
  <sheetViews>
    <sheetView workbookViewId="0">
      <selection activeCell="C3" sqref="C3"/>
    </sheetView>
  </sheetViews>
  <sheetFormatPr baseColWidth="10" defaultRowHeight="15" x14ac:dyDescent="0.25"/>
  <cols>
    <col min="1" max="1" width="41.28515625" style="380" bestFit="1" customWidth="1"/>
    <col min="2" max="2" width="11.42578125" style="380"/>
    <col min="3" max="3" width="17.140625" style="380" bestFit="1" customWidth="1"/>
    <col min="4" max="8" width="11.42578125" style="380"/>
  </cols>
  <sheetData>
    <row r="1" spans="1:10" x14ac:dyDescent="0.25">
      <c r="A1" s="552"/>
      <c r="B1" s="552"/>
      <c r="C1" s="552"/>
      <c r="D1" s="552"/>
      <c r="E1" s="552"/>
      <c r="F1" s="552"/>
      <c r="G1" s="552"/>
      <c r="H1" s="552"/>
      <c r="I1" s="132"/>
      <c r="J1" s="132"/>
    </row>
    <row r="2" spans="1:10" x14ac:dyDescent="0.25">
      <c r="A2" s="643" t="s">
        <v>2635</v>
      </c>
      <c r="B2" s="643"/>
      <c r="C2" s="643"/>
      <c r="D2" s="643"/>
      <c r="E2" s="643"/>
      <c r="F2" s="643"/>
      <c r="G2" s="643"/>
      <c r="H2" s="643"/>
    </row>
    <row r="3" spans="1:10" ht="25.5" x14ac:dyDescent="0.25">
      <c r="A3" s="644" t="s">
        <v>369</v>
      </c>
      <c r="B3" s="644" t="s">
        <v>370</v>
      </c>
      <c r="C3" s="553" t="s">
        <v>364</v>
      </c>
      <c r="D3" s="553" t="s">
        <v>364</v>
      </c>
      <c r="E3" s="553" t="s">
        <v>371</v>
      </c>
      <c r="F3" s="553" t="s">
        <v>371</v>
      </c>
      <c r="G3" s="553" t="s">
        <v>365</v>
      </c>
      <c r="H3" s="553" t="s">
        <v>366</v>
      </c>
    </row>
    <row r="4" spans="1:10" x14ac:dyDescent="0.25">
      <c r="A4" s="616"/>
      <c r="B4" s="616"/>
      <c r="C4" s="554" t="s">
        <v>367</v>
      </c>
      <c r="D4" s="554" t="s">
        <v>368</v>
      </c>
      <c r="E4" s="554" t="s">
        <v>367</v>
      </c>
      <c r="F4" s="554" t="s">
        <v>368</v>
      </c>
      <c r="G4" s="554" t="s">
        <v>368</v>
      </c>
      <c r="H4" s="554" t="s">
        <v>368</v>
      </c>
    </row>
    <row r="5" spans="1:10" x14ac:dyDescent="0.25">
      <c r="A5" s="380" t="s">
        <v>372</v>
      </c>
      <c r="B5" s="380" t="s">
        <v>373</v>
      </c>
      <c r="C5" s="162">
        <v>4350</v>
      </c>
      <c r="D5" s="162">
        <v>3.45</v>
      </c>
      <c r="E5" s="162"/>
      <c r="F5" s="162"/>
      <c r="G5" s="162"/>
      <c r="H5" s="162">
        <v>14.5</v>
      </c>
    </row>
    <row r="6" spans="1:10" x14ac:dyDescent="0.25">
      <c r="A6" s="380" t="s">
        <v>374</v>
      </c>
      <c r="B6" s="380" t="s">
        <v>375</v>
      </c>
      <c r="C6" s="162"/>
      <c r="D6" s="162"/>
      <c r="E6" s="162"/>
      <c r="F6" s="162"/>
      <c r="G6" s="162">
        <v>3.1819999999999999</v>
      </c>
      <c r="H6" s="162"/>
    </row>
    <row r="7" spans="1:10" x14ac:dyDescent="0.25">
      <c r="A7" s="380" t="s">
        <v>376</v>
      </c>
      <c r="B7" s="380" t="s">
        <v>377</v>
      </c>
      <c r="C7" s="162"/>
      <c r="D7" s="162"/>
      <c r="E7" s="162"/>
      <c r="F7" s="162"/>
      <c r="G7" s="162">
        <v>5.1139999999999999</v>
      </c>
      <c r="H7" s="162"/>
    </row>
    <row r="8" spans="1:10" x14ac:dyDescent="0.25">
      <c r="A8" s="380" t="s">
        <v>378</v>
      </c>
      <c r="B8" s="380" t="s">
        <v>379</v>
      </c>
      <c r="C8" s="162"/>
      <c r="D8" s="162"/>
      <c r="E8" s="162"/>
      <c r="F8" s="162"/>
      <c r="G8" s="162">
        <v>0.44500000000000001</v>
      </c>
      <c r="H8" s="162">
        <v>9.7806363636363631</v>
      </c>
    </row>
    <row r="9" spans="1:10" x14ac:dyDescent="0.25">
      <c r="A9" s="380" t="s">
        <v>380</v>
      </c>
      <c r="B9" s="380" t="s">
        <v>381</v>
      </c>
      <c r="C9" s="162"/>
      <c r="D9" s="162"/>
      <c r="E9" s="162"/>
      <c r="F9" s="162"/>
      <c r="G9" s="162">
        <v>0.29245283018867924</v>
      </c>
      <c r="H9" s="162"/>
    </row>
    <row r="10" spans="1:10" x14ac:dyDescent="0.25">
      <c r="A10" s="380" t="s">
        <v>382</v>
      </c>
      <c r="B10" s="380" t="s">
        <v>381</v>
      </c>
      <c r="C10" s="162"/>
      <c r="D10" s="162"/>
      <c r="E10" s="162"/>
      <c r="F10" s="162"/>
      <c r="G10" s="162">
        <v>7.3584905660377364</v>
      </c>
      <c r="H10" s="162"/>
    </row>
    <row r="11" spans="1:10" x14ac:dyDescent="0.25">
      <c r="A11" s="380" t="s">
        <v>383</v>
      </c>
      <c r="B11" s="380" t="s">
        <v>384</v>
      </c>
      <c r="C11" s="162"/>
      <c r="D11" s="162"/>
      <c r="E11" s="162"/>
      <c r="F11" s="162"/>
      <c r="G11" s="162">
        <v>0.9</v>
      </c>
      <c r="H11" s="162">
        <v>4.83</v>
      </c>
    </row>
    <row r="12" spans="1:10" x14ac:dyDescent="0.25">
      <c r="A12" s="380" t="s">
        <v>385</v>
      </c>
      <c r="B12" s="380" t="s">
        <v>381</v>
      </c>
      <c r="C12" s="162"/>
      <c r="D12" s="162"/>
      <c r="E12" s="162"/>
      <c r="F12" s="162"/>
      <c r="G12" s="162">
        <v>31.465896226415097</v>
      </c>
      <c r="H12" s="162">
        <v>1.2350000000000001</v>
      </c>
    </row>
    <row r="13" spans="1:10" x14ac:dyDescent="0.25">
      <c r="A13" s="380" t="s">
        <v>386</v>
      </c>
      <c r="B13" s="380" t="s">
        <v>387</v>
      </c>
      <c r="C13" s="162"/>
      <c r="D13" s="162"/>
      <c r="E13" s="162"/>
      <c r="F13" s="162"/>
      <c r="G13" s="162">
        <v>0.92700000000000005</v>
      </c>
      <c r="H13" s="162"/>
    </row>
    <row r="14" spans="1:10" x14ac:dyDescent="0.25">
      <c r="A14" s="380" t="s">
        <v>388</v>
      </c>
      <c r="B14" s="380" t="s">
        <v>389</v>
      </c>
      <c r="C14" s="162"/>
      <c r="D14" s="162"/>
      <c r="E14" s="162"/>
      <c r="F14" s="162"/>
      <c r="G14" s="162">
        <v>4.2405660377358494</v>
      </c>
      <c r="H14" s="162"/>
    </row>
    <row r="15" spans="1:10" x14ac:dyDescent="0.25">
      <c r="A15" s="380" t="s">
        <v>390</v>
      </c>
      <c r="B15" s="380" t="s">
        <v>391</v>
      </c>
      <c r="C15" s="162"/>
      <c r="D15" s="162"/>
      <c r="E15" s="162"/>
      <c r="F15" s="162"/>
      <c r="G15" s="162">
        <v>0.3</v>
      </c>
      <c r="H15" s="162"/>
    </row>
    <row r="16" spans="1:10" x14ac:dyDescent="0.25">
      <c r="A16" s="380" t="s">
        <v>392</v>
      </c>
      <c r="B16" s="380" t="s">
        <v>393</v>
      </c>
      <c r="C16" s="162"/>
      <c r="D16" s="162"/>
      <c r="E16" s="162"/>
      <c r="F16" s="162"/>
      <c r="G16" s="162">
        <v>3.0070754716981134</v>
      </c>
      <c r="H16" s="162">
        <v>1.8</v>
      </c>
    </row>
    <row r="17" spans="1:8" x14ac:dyDescent="0.25">
      <c r="A17" s="380" t="s">
        <v>394</v>
      </c>
      <c r="B17" s="380" t="s">
        <v>391</v>
      </c>
      <c r="C17" s="162"/>
      <c r="D17" s="162"/>
      <c r="E17" s="162"/>
      <c r="F17" s="162"/>
      <c r="G17" s="162">
        <v>5.8540000000000001</v>
      </c>
      <c r="H17" s="162"/>
    </row>
    <row r="18" spans="1:8" x14ac:dyDescent="0.25">
      <c r="A18" s="380" t="s">
        <v>395</v>
      </c>
      <c r="B18" s="380" t="s">
        <v>396</v>
      </c>
      <c r="C18" s="162"/>
      <c r="D18" s="162"/>
      <c r="E18" s="162"/>
      <c r="F18" s="162"/>
      <c r="G18" s="162"/>
      <c r="H18" s="162">
        <v>3.41</v>
      </c>
    </row>
    <row r="19" spans="1:8" x14ac:dyDescent="0.25">
      <c r="A19" s="380" t="s">
        <v>397</v>
      </c>
      <c r="B19" s="380" t="s">
        <v>398</v>
      </c>
      <c r="C19" s="162"/>
      <c r="D19" s="162"/>
      <c r="E19" s="162"/>
      <c r="F19" s="162"/>
      <c r="G19" s="162">
        <v>10.51</v>
      </c>
      <c r="H19" s="162"/>
    </row>
    <row r="20" spans="1:8" x14ac:dyDescent="0.25">
      <c r="A20" s="380" t="s">
        <v>399</v>
      </c>
      <c r="B20" s="380" t="s">
        <v>400</v>
      </c>
      <c r="C20" s="162"/>
      <c r="D20" s="162"/>
      <c r="E20" s="162"/>
      <c r="F20" s="162"/>
      <c r="G20" s="162">
        <v>7.9000000000000001E-2</v>
      </c>
      <c r="H20" s="162">
        <v>46.247999999999998</v>
      </c>
    </row>
    <row r="21" spans="1:8" x14ac:dyDescent="0.25">
      <c r="A21" s="380" t="s">
        <v>401</v>
      </c>
      <c r="B21" s="380" t="s">
        <v>402</v>
      </c>
      <c r="C21" s="162"/>
      <c r="D21" s="162"/>
      <c r="E21" s="162"/>
      <c r="F21" s="162"/>
      <c r="G21" s="162">
        <v>0.82386792452830193</v>
      </c>
      <c r="H21" s="162">
        <v>1.4319999999999999</v>
      </c>
    </row>
    <row r="22" spans="1:8" x14ac:dyDescent="0.25">
      <c r="A22" s="380" t="s">
        <v>403</v>
      </c>
      <c r="B22" s="380" t="s">
        <v>404</v>
      </c>
      <c r="C22" s="162"/>
      <c r="D22" s="162"/>
      <c r="E22" s="162"/>
      <c r="F22" s="162"/>
      <c r="G22" s="162">
        <v>1.244</v>
      </c>
      <c r="H22" s="162"/>
    </row>
    <row r="23" spans="1:8" x14ac:dyDescent="0.25">
      <c r="A23" s="380" t="s">
        <v>405</v>
      </c>
      <c r="B23" s="380" t="s">
        <v>406</v>
      </c>
      <c r="C23" s="162"/>
      <c r="D23" s="162"/>
      <c r="E23" s="162"/>
      <c r="F23" s="162"/>
      <c r="G23" s="162">
        <v>0.75</v>
      </c>
      <c r="H23" s="162"/>
    </row>
    <row r="24" spans="1:8" x14ac:dyDescent="0.25">
      <c r="A24" s="380" t="s">
        <v>407</v>
      </c>
      <c r="B24" s="380" t="s">
        <v>408</v>
      </c>
      <c r="C24" s="162"/>
      <c r="D24" s="162"/>
      <c r="E24" s="162"/>
      <c r="F24" s="162"/>
      <c r="G24" s="162">
        <v>6.8396226415094338E-2</v>
      </c>
      <c r="H24" s="162"/>
    </row>
    <row r="25" spans="1:8" x14ac:dyDescent="0.25">
      <c r="A25" s="380" t="s">
        <v>409</v>
      </c>
      <c r="B25" s="380" t="s">
        <v>410</v>
      </c>
      <c r="C25" s="162"/>
      <c r="D25" s="162"/>
      <c r="E25" s="162"/>
      <c r="F25" s="162"/>
      <c r="G25" s="162">
        <v>0.26886792452830188</v>
      </c>
      <c r="H25" s="162"/>
    </row>
    <row r="26" spans="1:8" x14ac:dyDescent="0.25">
      <c r="A26" s="380" t="s">
        <v>409</v>
      </c>
      <c r="B26" s="380" t="s">
        <v>411</v>
      </c>
      <c r="C26" s="162"/>
      <c r="D26" s="162"/>
      <c r="E26" s="162"/>
      <c r="F26" s="162"/>
      <c r="G26" s="162">
        <v>2.3410000000000002</v>
      </c>
      <c r="H26" s="162"/>
    </row>
    <row r="27" spans="1:8" x14ac:dyDescent="0.25">
      <c r="A27" s="380" t="s">
        <v>412</v>
      </c>
      <c r="B27" s="380" t="s">
        <v>413</v>
      </c>
      <c r="C27" s="162"/>
      <c r="D27" s="162"/>
      <c r="E27" s="162"/>
      <c r="F27" s="162"/>
      <c r="G27" s="162">
        <v>19.150311320754717</v>
      </c>
      <c r="H27" s="162"/>
    </row>
    <row r="28" spans="1:8" x14ac:dyDescent="0.25">
      <c r="A28" s="380" t="s">
        <v>414</v>
      </c>
      <c r="B28" s="380" t="s">
        <v>415</v>
      </c>
      <c r="C28" s="162"/>
      <c r="D28" s="162"/>
      <c r="E28" s="162"/>
      <c r="F28" s="162"/>
      <c r="G28" s="162">
        <v>1.3301886792452831</v>
      </c>
      <c r="H28" s="162"/>
    </row>
    <row r="29" spans="1:8" x14ac:dyDescent="0.25">
      <c r="A29" s="380" t="s">
        <v>416</v>
      </c>
      <c r="B29" s="380" t="s">
        <v>417</v>
      </c>
      <c r="C29" s="162"/>
      <c r="D29" s="162"/>
      <c r="E29" s="162"/>
      <c r="F29" s="162"/>
      <c r="G29" s="162">
        <v>27.575471698113208</v>
      </c>
      <c r="H29" s="162"/>
    </row>
    <row r="30" spans="1:8" x14ac:dyDescent="0.25">
      <c r="A30" s="380" t="s">
        <v>418</v>
      </c>
      <c r="B30" s="380" t="s">
        <v>419</v>
      </c>
      <c r="C30" s="162"/>
      <c r="D30" s="162"/>
      <c r="E30" s="162"/>
      <c r="F30" s="162"/>
      <c r="G30" s="162">
        <v>12.016</v>
      </c>
      <c r="H30" s="162"/>
    </row>
    <row r="31" spans="1:8" x14ac:dyDescent="0.25">
      <c r="A31" s="380" t="s">
        <v>420</v>
      </c>
      <c r="B31" s="380" t="s">
        <v>421</v>
      </c>
      <c r="C31" s="162"/>
      <c r="D31" s="162"/>
      <c r="E31" s="162"/>
      <c r="F31" s="162"/>
      <c r="G31" s="162">
        <v>1.9</v>
      </c>
      <c r="H31" s="162"/>
    </row>
    <row r="32" spans="1:8" x14ac:dyDescent="0.25">
      <c r="A32" s="380" t="s">
        <v>422</v>
      </c>
      <c r="B32" s="380" t="s">
        <v>423</v>
      </c>
      <c r="C32" s="162"/>
      <c r="D32" s="162"/>
      <c r="E32" s="162"/>
      <c r="F32" s="162"/>
      <c r="G32" s="162">
        <v>5.1108490566037732</v>
      </c>
      <c r="H32" s="162"/>
    </row>
    <row r="33" spans="1:8" x14ac:dyDescent="0.25">
      <c r="A33" s="380" t="s">
        <v>424</v>
      </c>
      <c r="B33" s="380" t="s">
        <v>423</v>
      </c>
      <c r="C33" s="162"/>
      <c r="D33" s="162"/>
      <c r="E33" s="162"/>
      <c r="F33" s="162"/>
      <c r="G33" s="162">
        <v>19.980716981132076</v>
      </c>
      <c r="H33" s="162"/>
    </row>
    <row r="34" spans="1:8" x14ac:dyDescent="0.25">
      <c r="A34" s="380" t="s">
        <v>425</v>
      </c>
      <c r="B34" s="380" t="s">
        <v>426</v>
      </c>
      <c r="C34" s="162"/>
      <c r="D34" s="162"/>
      <c r="E34" s="162"/>
      <c r="F34" s="162"/>
      <c r="G34" s="162">
        <v>4.0119999999999996</v>
      </c>
      <c r="H34" s="162"/>
    </row>
    <row r="35" spans="1:8" x14ac:dyDescent="0.25">
      <c r="A35" s="380" t="s">
        <v>427</v>
      </c>
      <c r="B35" s="380" t="s">
        <v>428</v>
      </c>
      <c r="C35" s="162"/>
      <c r="D35" s="162"/>
      <c r="E35" s="162"/>
      <c r="F35" s="162"/>
      <c r="G35" s="162"/>
      <c r="H35" s="162">
        <v>1.05</v>
      </c>
    </row>
    <row r="36" spans="1:8" x14ac:dyDescent="0.25">
      <c r="A36" s="380" t="s">
        <v>427</v>
      </c>
      <c r="B36" s="380" t="s">
        <v>429</v>
      </c>
      <c r="C36" s="162"/>
      <c r="D36" s="162"/>
      <c r="E36" s="162"/>
      <c r="F36" s="162"/>
      <c r="G36" s="162"/>
      <c r="H36" s="162">
        <v>1.8733636363636363</v>
      </c>
    </row>
    <row r="37" spans="1:8" x14ac:dyDescent="0.25">
      <c r="A37" s="380" t="s">
        <v>430</v>
      </c>
      <c r="B37" s="380" t="s">
        <v>431</v>
      </c>
      <c r="C37" s="162"/>
      <c r="D37" s="162"/>
      <c r="E37" s="162"/>
      <c r="F37" s="162"/>
      <c r="G37" s="162">
        <v>1.9009433962264151</v>
      </c>
      <c r="H37" s="162"/>
    </row>
    <row r="38" spans="1:8" x14ac:dyDescent="0.25">
      <c r="A38" s="380" t="s">
        <v>430</v>
      </c>
      <c r="B38" s="380" t="s">
        <v>432</v>
      </c>
      <c r="C38" s="162"/>
      <c r="D38" s="162"/>
      <c r="E38" s="162"/>
      <c r="F38" s="162"/>
      <c r="G38" s="162">
        <v>2.0400943396226414</v>
      </c>
      <c r="H38" s="162"/>
    </row>
    <row r="39" spans="1:8" x14ac:dyDescent="0.25">
      <c r="A39" s="380" t="s">
        <v>433</v>
      </c>
      <c r="B39" s="380" t="s">
        <v>431</v>
      </c>
      <c r="C39" s="162"/>
      <c r="D39" s="162"/>
      <c r="E39" s="162"/>
      <c r="F39" s="162"/>
      <c r="G39" s="162">
        <v>3.7558962264150941</v>
      </c>
      <c r="H39" s="162">
        <v>5.0049999999999999</v>
      </c>
    </row>
    <row r="40" spans="1:8" x14ac:dyDescent="0.25">
      <c r="A40" s="380" t="s">
        <v>434</v>
      </c>
      <c r="B40" s="380" t="s">
        <v>431</v>
      </c>
      <c r="C40" s="162"/>
      <c r="D40" s="162"/>
      <c r="E40" s="162"/>
      <c r="F40" s="162"/>
      <c r="G40" s="162">
        <v>39.216981132075475</v>
      </c>
      <c r="H40" s="162"/>
    </row>
    <row r="41" spans="1:8" x14ac:dyDescent="0.25">
      <c r="A41" s="380" t="s">
        <v>434</v>
      </c>
      <c r="B41" s="380" t="s">
        <v>435</v>
      </c>
      <c r="C41" s="162"/>
      <c r="D41" s="162"/>
      <c r="E41" s="162"/>
      <c r="F41" s="162"/>
      <c r="G41" s="162">
        <v>0.97169811320754718</v>
      </c>
      <c r="H41" s="162"/>
    </row>
    <row r="42" spans="1:8" x14ac:dyDescent="0.25">
      <c r="A42" s="380" t="s">
        <v>434</v>
      </c>
      <c r="B42" s="380" t="s">
        <v>432</v>
      </c>
      <c r="C42" s="162"/>
      <c r="D42" s="162"/>
      <c r="E42" s="162"/>
      <c r="F42" s="162"/>
      <c r="G42" s="162">
        <v>2.1721698113207548</v>
      </c>
      <c r="H42" s="162"/>
    </row>
    <row r="43" spans="1:8" x14ac:dyDescent="0.25">
      <c r="A43" s="380" t="s">
        <v>434</v>
      </c>
      <c r="B43" s="380" t="s">
        <v>436</v>
      </c>
      <c r="C43" s="162"/>
      <c r="D43" s="162"/>
      <c r="E43" s="162"/>
      <c r="F43" s="162"/>
      <c r="G43" s="162">
        <v>12.573</v>
      </c>
      <c r="H43" s="162"/>
    </row>
    <row r="44" spans="1:8" x14ac:dyDescent="0.25">
      <c r="A44" s="380" t="s">
        <v>434</v>
      </c>
      <c r="B44" s="380" t="s">
        <v>381</v>
      </c>
      <c r="C44" s="162"/>
      <c r="D44" s="162"/>
      <c r="E44" s="162"/>
      <c r="F44" s="162"/>
      <c r="G44" s="162">
        <v>2.6674528301886791</v>
      </c>
      <c r="H44" s="162"/>
    </row>
    <row r="45" spans="1:8" x14ac:dyDescent="0.25">
      <c r="A45" s="380" t="s">
        <v>437</v>
      </c>
      <c r="B45" s="380" t="s">
        <v>431</v>
      </c>
      <c r="C45" s="162"/>
      <c r="D45" s="162"/>
      <c r="E45" s="162"/>
      <c r="F45" s="162"/>
      <c r="G45" s="162">
        <v>9.8217924528301879</v>
      </c>
      <c r="H45" s="162"/>
    </row>
    <row r="46" spans="1:8" x14ac:dyDescent="0.25">
      <c r="A46" s="380" t="s">
        <v>438</v>
      </c>
      <c r="B46" s="380" t="s">
        <v>431</v>
      </c>
      <c r="C46" s="162"/>
      <c r="D46" s="162"/>
      <c r="E46" s="162"/>
      <c r="F46" s="162"/>
      <c r="G46" s="162">
        <v>20.864358490566044</v>
      </c>
      <c r="H46" s="162">
        <v>3.0219999999999998</v>
      </c>
    </row>
    <row r="47" spans="1:8" x14ac:dyDescent="0.25">
      <c r="A47" s="380" t="s">
        <v>438</v>
      </c>
      <c r="B47" s="380" t="s">
        <v>408</v>
      </c>
      <c r="C47" s="162"/>
      <c r="D47" s="162"/>
      <c r="E47" s="162"/>
      <c r="F47" s="162"/>
      <c r="G47" s="162">
        <v>10.233490566037736</v>
      </c>
      <c r="H47" s="162"/>
    </row>
    <row r="48" spans="1:8" x14ac:dyDescent="0.25">
      <c r="A48" s="380" t="s">
        <v>439</v>
      </c>
      <c r="B48" s="380" t="s">
        <v>440</v>
      </c>
      <c r="C48" s="162"/>
      <c r="D48" s="162"/>
      <c r="E48" s="162"/>
      <c r="F48" s="162"/>
      <c r="G48" s="162">
        <v>6.7469999999999999</v>
      </c>
      <c r="H48" s="162"/>
    </row>
    <row r="49" spans="1:8" x14ac:dyDescent="0.25">
      <c r="A49" s="380" t="s">
        <v>439</v>
      </c>
      <c r="B49" s="380" t="s">
        <v>441</v>
      </c>
      <c r="C49" s="162"/>
      <c r="D49" s="162"/>
      <c r="E49" s="162"/>
      <c r="F49" s="162"/>
      <c r="G49" s="162">
        <v>349.73870943396236</v>
      </c>
      <c r="H49" s="162">
        <v>74.806999999999988</v>
      </c>
    </row>
    <row r="50" spans="1:8" x14ac:dyDescent="0.25">
      <c r="A50" s="380" t="s">
        <v>442</v>
      </c>
      <c r="B50" s="380" t="s">
        <v>443</v>
      </c>
      <c r="C50" s="162"/>
      <c r="D50" s="162"/>
      <c r="E50" s="162"/>
      <c r="F50" s="162"/>
      <c r="G50" s="162">
        <v>18.021735849056604</v>
      </c>
      <c r="H50" s="162"/>
    </row>
    <row r="51" spans="1:8" x14ac:dyDescent="0.25">
      <c r="A51" s="380" t="s">
        <v>444</v>
      </c>
      <c r="B51" s="380" t="s">
        <v>445</v>
      </c>
      <c r="C51" s="162"/>
      <c r="D51" s="162"/>
      <c r="E51" s="162"/>
      <c r="F51" s="162"/>
      <c r="G51" s="162">
        <v>5.0333584905660373</v>
      </c>
      <c r="H51" s="162">
        <v>9.254999999999999</v>
      </c>
    </row>
    <row r="52" spans="1:8" x14ac:dyDescent="0.25">
      <c r="A52" s="380" t="s">
        <v>444</v>
      </c>
      <c r="B52" s="380" t="s">
        <v>446</v>
      </c>
      <c r="C52" s="162"/>
      <c r="D52" s="162"/>
      <c r="E52" s="162"/>
      <c r="F52" s="162"/>
      <c r="G52" s="162"/>
      <c r="H52" s="162">
        <v>3.044</v>
      </c>
    </row>
    <row r="53" spans="1:8" x14ac:dyDescent="0.25">
      <c r="A53" s="380" t="s">
        <v>447</v>
      </c>
      <c r="B53" s="380" t="s">
        <v>431</v>
      </c>
      <c r="C53" s="162"/>
      <c r="D53" s="162"/>
      <c r="E53" s="162"/>
      <c r="F53" s="162"/>
      <c r="G53" s="162">
        <v>0.12566037735849056</v>
      </c>
      <c r="H53" s="162"/>
    </row>
    <row r="54" spans="1:8" x14ac:dyDescent="0.25">
      <c r="A54" s="380" t="s">
        <v>447</v>
      </c>
      <c r="B54" s="380" t="s">
        <v>443</v>
      </c>
      <c r="C54" s="162"/>
      <c r="D54" s="162"/>
      <c r="E54" s="162"/>
      <c r="F54" s="162"/>
      <c r="G54" s="162">
        <v>1.7569999999999999</v>
      </c>
      <c r="H54" s="162"/>
    </row>
    <row r="55" spans="1:8" x14ac:dyDescent="0.25">
      <c r="A55" s="380" t="s">
        <v>448</v>
      </c>
      <c r="B55" s="380" t="s">
        <v>443</v>
      </c>
      <c r="C55" s="162"/>
      <c r="D55" s="162"/>
      <c r="E55" s="162"/>
      <c r="F55" s="162"/>
      <c r="G55" s="162">
        <v>161.252358490566</v>
      </c>
      <c r="H55" s="162"/>
    </row>
    <row r="56" spans="1:8" x14ac:dyDescent="0.25">
      <c r="A56" s="380" t="s">
        <v>651</v>
      </c>
      <c r="B56" s="380" t="s">
        <v>652</v>
      </c>
      <c r="C56" s="162"/>
      <c r="D56" s="162"/>
      <c r="E56" s="162"/>
      <c r="F56" s="162"/>
      <c r="G56" s="162">
        <v>5.5896226415094343</v>
      </c>
      <c r="H56" s="162"/>
    </row>
    <row r="57" spans="1:8" x14ac:dyDescent="0.25">
      <c r="A57" s="380" t="s">
        <v>449</v>
      </c>
      <c r="B57" s="380" t="s">
        <v>450</v>
      </c>
      <c r="C57" s="162"/>
      <c r="D57" s="162"/>
      <c r="E57" s="162"/>
      <c r="F57" s="162"/>
      <c r="G57" s="162">
        <v>3.86</v>
      </c>
      <c r="H57" s="162"/>
    </row>
    <row r="58" spans="1:8" x14ac:dyDescent="0.25">
      <c r="A58" s="380" t="s">
        <v>449</v>
      </c>
      <c r="B58" s="380" t="s">
        <v>451</v>
      </c>
      <c r="C58" s="162"/>
      <c r="D58" s="162"/>
      <c r="E58" s="162"/>
      <c r="F58" s="162"/>
      <c r="G58" s="162">
        <v>7.4999999999999997E-2</v>
      </c>
      <c r="H58" s="162">
        <v>22.779</v>
      </c>
    </row>
    <row r="59" spans="1:8" x14ac:dyDescent="0.25">
      <c r="A59" s="380" t="s">
        <v>452</v>
      </c>
      <c r="B59" s="380" t="s">
        <v>453</v>
      </c>
      <c r="C59" s="162"/>
      <c r="D59" s="162"/>
      <c r="E59" s="162"/>
      <c r="F59" s="162"/>
      <c r="G59" s="162">
        <v>0.10995283018867924</v>
      </c>
      <c r="H59" s="162"/>
    </row>
    <row r="60" spans="1:8" x14ac:dyDescent="0.25">
      <c r="A60" s="380" t="s">
        <v>454</v>
      </c>
      <c r="B60" s="380" t="s">
        <v>415</v>
      </c>
      <c r="C60" s="162"/>
      <c r="D60" s="162"/>
      <c r="E60" s="162"/>
      <c r="F60" s="162"/>
      <c r="G60" s="162"/>
      <c r="H60" s="162">
        <v>1.1499999999999999</v>
      </c>
    </row>
    <row r="61" spans="1:8" x14ac:dyDescent="0.25">
      <c r="A61" s="380" t="s">
        <v>455</v>
      </c>
      <c r="B61" s="380" t="s">
        <v>456</v>
      </c>
      <c r="C61" s="162"/>
      <c r="D61" s="162"/>
      <c r="E61" s="162"/>
      <c r="F61" s="162"/>
      <c r="G61" s="162">
        <v>2.5471698113207548</v>
      </c>
      <c r="H61" s="162"/>
    </row>
    <row r="62" spans="1:8" x14ac:dyDescent="0.25">
      <c r="A62" s="380" t="s">
        <v>457</v>
      </c>
      <c r="B62" s="380" t="s">
        <v>458</v>
      </c>
      <c r="C62" s="162"/>
      <c r="D62" s="162"/>
      <c r="E62" s="162"/>
      <c r="F62" s="162"/>
      <c r="G62" s="162">
        <v>1659.769</v>
      </c>
      <c r="H62" s="162"/>
    </row>
    <row r="63" spans="1:8" x14ac:dyDescent="0.25">
      <c r="A63" s="380" t="s">
        <v>459</v>
      </c>
      <c r="B63" s="380" t="s">
        <v>458</v>
      </c>
      <c r="C63" s="162"/>
      <c r="D63" s="162"/>
      <c r="E63" s="162"/>
      <c r="F63" s="162"/>
      <c r="G63" s="162">
        <v>612.82900000000006</v>
      </c>
      <c r="H63" s="162">
        <v>5.718</v>
      </c>
    </row>
    <row r="64" spans="1:8" x14ac:dyDescent="0.25">
      <c r="A64" s="380" t="s">
        <v>460</v>
      </c>
      <c r="B64" s="380" t="s">
        <v>458</v>
      </c>
      <c r="C64" s="162"/>
      <c r="D64" s="162"/>
      <c r="E64" s="162"/>
      <c r="F64" s="162"/>
      <c r="G64" s="162">
        <v>3.766</v>
      </c>
      <c r="H64" s="162"/>
    </row>
    <row r="65" spans="1:8" x14ac:dyDescent="0.25">
      <c r="A65" s="380" t="s">
        <v>461</v>
      </c>
      <c r="B65" s="380" t="s">
        <v>462</v>
      </c>
      <c r="C65" s="162"/>
      <c r="D65" s="162"/>
      <c r="E65" s="162"/>
      <c r="F65" s="162"/>
      <c r="G65" s="162">
        <v>1.17</v>
      </c>
      <c r="H65" s="162"/>
    </row>
    <row r="66" spans="1:8" x14ac:dyDescent="0.25">
      <c r="A66" s="380" t="s">
        <v>463</v>
      </c>
      <c r="B66" s="380" t="s">
        <v>464</v>
      </c>
      <c r="C66" s="162"/>
      <c r="D66" s="162"/>
      <c r="E66" s="162"/>
      <c r="F66" s="162"/>
      <c r="G66" s="162">
        <v>0.5</v>
      </c>
      <c r="H66" s="162"/>
    </row>
    <row r="67" spans="1:8" x14ac:dyDescent="0.25">
      <c r="A67" s="380" t="s">
        <v>465</v>
      </c>
      <c r="B67" s="380" t="s">
        <v>464</v>
      </c>
      <c r="C67" s="162"/>
      <c r="D67" s="162"/>
      <c r="E67" s="162"/>
      <c r="F67" s="162"/>
      <c r="G67" s="162">
        <v>8.8999999999999996E-2</v>
      </c>
      <c r="H67" s="162"/>
    </row>
    <row r="68" spans="1:8" x14ac:dyDescent="0.25">
      <c r="A68" s="380" t="s">
        <v>466</v>
      </c>
      <c r="B68" s="380" t="s">
        <v>419</v>
      </c>
      <c r="C68" s="162"/>
      <c r="D68" s="162"/>
      <c r="E68" s="162"/>
      <c r="F68" s="162"/>
      <c r="G68" s="162">
        <v>1.5</v>
      </c>
      <c r="H68" s="162"/>
    </row>
    <row r="69" spans="1:8" x14ac:dyDescent="0.25">
      <c r="A69" s="380" t="s">
        <v>467</v>
      </c>
      <c r="B69" s="380" t="s">
        <v>468</v>
      </c>
      <c r="C69" s="162"/>
      <c r="D69" s="162"/>
      <c r="E69" s="162"/>
      <c r="F69" s="162"/>
      <c r="G69" s="162">
        <v>2.3119999999999998</v>
      </c>
      <c r="H69" s="162">
        <v>3.3460000000000001</v>
      </c>
    </row>
    <row r="70" spans="1:8" x14ac:dyDescent="0.25">
      <c r="A70" s="380" t="s">
        <v>469</v>
      </c>
      <c r="B70" s="380" t="s">
        <v>470</v>
      </c>
      <c r="C70" s="162"/>
      <c r="D70" s="162"/>
      <c r="E70" s="162"/>
      <c r="F70" s="162"/>
      <c r="G70" s="162">
        <v>3.7806603773584904</v>
      </c>
      <c r="H70" s="162"/>
    </row>
    <row r="71" spans="1:8" x14ac:dyDescent="0.25">
      <c r="A71" s="380" t="s">
        <v>471</v>
      </c>
      <c r="B71" s="380" t="s">
        <v>470</v>
      </c>
      <c r="C71" s="162"/>
      <c r="D71" s="162"/>
      <c r="E71" s="162"/>
      <c r="F71" s="162"/>
      <c r="G71" s="162">
        <v>6.7560000000000002</v>
      </c>
      <c r="H71" s="162"/>
    </row>
    <row r="72" spans="1:8" x14ac:dyDescent="0.25">
      <c r="A72" s="380" t="s">
        <v>472</v>
      </c>
      <c r="B72" s="380" t="s">
        <v>473</v>
      </c>
      <c r="C72" s="162">
        <v>2100</v>
      </c>
      <c r="D72" s="162"/>
      <c r="E72" s="162"/>
      <c r="F72" s="162"/>
      <c r="G72" s="162"/>
      <c r="H72" s="162"/>
    </row>
    <row r="73" spans="1:8" x14ac:dyDescent="0.25">
      <c r="A73" s="380" t="s">
        <v>472</v>
      </c>
      <c r="B73" s="380" t="s">
        <v>470</v>
      </c>
      <c r="C73" s="162"/>
      <c r="D73" s="162"/>
      <c r="E73" s="162"/>
      <c r="F73" s="162"/>
      <c r="G73" s="162">
        <v>2.4056603773584904</v>
      </c>
      <c r="H73" s="162"/>
    </row>
    <row r="74" spans="1:8" x14ac:dyDescent="0.25">
      <c r="A74" s="380" t="s">
        <v>474</v>
      </c>
      <c r="B74" s="380" t="s">
        <v>381</v>
      </c>
      <c r="C74" s="162"/>
      <c r="D74" s="162"/>
      <c r="E74" s="162"/>
      <c r="F74" s="162"/>
      <c r="G74" s="162">
        <v>0.23</v>
      </c>
      <c r="H74" s="162"/>
    </row>
    <row r="75" spans="1:8" x14ac:dyDescent="0.25">
      <c r="A75" s="380" t="s">
        <v>475</v>
      </c>
      <c r="B75" s="380" t="s">
        <v>476</v>
      </c>
      <c r="C75" s="162"/>
      <c r="D75" s="162"/>
      <c r="E75" s="162"/>
      <c r="F75" s="162"/>
      <c r="G75" s="162"/>
      <c r="H75" s="162">
        <v>0.45300000000000001</v>
      </c>
    </row>
    <row r="76" spans="1:8" x14ac:dyDescent="0.25">
      <c r="A76" s="380" t="s">
        <v>477</v>
      </c>
      <c r="B76" s="380" t="s">
        <v>478</v>
      </c>
      <c r="C76" s="162"/>
      <c r="D76" s="162"/>
      <c r="E76" s="162"/>
      <c r="F76" s="162"/>
      <c r="G76" s="162">
        <v>1.18</v>
      </c>
      <c r="H76" s="162"/>
    </row>
    <row r="77" spans="1:8" x14ac:dyDescent="0.25">
      <c r="A77" s="380" t="s">
        <v>479</v>
      </c>
      <c r="B77" s="380" t="s">
        <v>480</v>
      </c>
      <c r="C77" s="162"/>
      <c r="D77" s="162"/>
      <c r="E77" s="162"/>
      <c r="F77" s="162"/>
      <c r="G77" s="162">
        <v>9.1999999999999998E-2</v>
      </c>
      <c r="H77" s="162"/>
    </row>
    <row r="78" spans="1:8" x14ac:dyDescent="0.25">
      <c r="A78" s="380" t="s">
        <v>481</v>
      </c>
      <c r="B78" s="380" t="s">
        <v>482</v>
      </c>
      <c r="C78" s="162"/>
      <c r="D78" s="162"/>
      <c r="E78" s="162"/>
      <c r="F78" s="162"/>
      <c r="G78" s="162">
        <v>3.0870000000000002</v>
      </c>
      <c r="H78" s="162"/>
    </row>
    <row r="79" spans="1:8" x14ac:dyDescent="0.25">
      <c r="A79" s="380" t="s">
        <v>483</v>
      </c>
      <c r="B79" s="380" t="s">
        <v>484</v>
      </c>
      <c r="C79" s="162"/>
      <c r="D79" s="162"/>
      <c r="E79" s="162"/>
      <c r="F79" s="162"/>
      <c r="G79" s="162">
        <v>1.5801886792452831</v>
      </c>
      <c r="H79" s="162"/>
    </row>
    <row r="80" spans="1:8" x14ac:dyDescent="0.25">
      <c r="A80" s="380" t="s">
        <v>483</v>
      </c>
      <c r="B80" s="380" t="s">
        <v>485</v>
      </c>
      <c r="C80" s="162"/>
      <c r="D80" s="162"/>
      <c r="E80" s="162"/>
      <c r="F80" s="162"/>
      <c r="G80" s="162">
        <v>38.696924528301885</v>
      </c>
      <c r="H80" s="162"/>
    </row>
    <row r="81" spans="1:8" x14ac:dyDescent="0.25">
      <c r="A81" s="380" t="s">
        <v>486</v>
      </c>
      <c r="B81" s="380" t="s">
        <v>487</v>
      </c>
      <c r="C81" s="162"/>
      <c r="D81" s="162"/>
      <c r="E81" s="162"/>
      <c r="F81" s="162"/>
      <c r="G81" s="162">
        <v>1.7989999999999999</v>
      </c>
      <c r="H81" s="162"/>
    </row>
    <row r="82" spans="1:8" x14ac:dyDescent="0.25">
      <c r="A82" s="380" t="s">
        <v>488</v>
      </c>
      <c r="B82" s="380" t="s">
        <v>489</v>
      </c>
      <c r="C82" s="162"/>
      <c r="D82" s="162"/>
      <c r="E82" s="162"/>
      <c r="F82" s="162"/>
      <c r="G82" s="162">
        <v>2.0790000000000002</v>
      </c>
      <c r="H82" s="162">
        <v>2.78</v>
      </c>
    </row>
    <row r="83" spans="1:8" x14ac:dyDescent="0.25">
      <c r="A83" s="380" t="s">
        <v>490</v>
      </c>
      <c r="B83" s="380" t="s">
        <v>491</v>
      </c>
      <c r="C83" s="162"/>
      <c r="D83" s="162"/>
      <c r="E83" s="162"/>
      <c r="F83" s="162"/>
      <c r="G83" s="162">
        <v>0.73</v>
      </c>
      <c r="H83" s="162"/>
    </row>
    <row r="84" spans="1:8" x14ac:dyDescent="0.25">
      <c r="A84" s="380" t="s">
        <v>490</v>
      </c>
      <c r="B84" s="380" t="s">
        <v>492</v>
      </c>
      <c r="C84" s="162"/>
      <c r="D84" s="162"/>
      <c r="E84" s="162"/>
      <c r="F84" s="162"/>
      <c r="G84" s="162">
        <v>1.8443396226415094</v>
      </c>
      <c r="H84" s="162"/>
    </row>
    <row r="85" spans="1:8" x14ac:dyDescent="0.25">
      <c r="A85" s="380" t="s">
        <v>493</v>
      </c>
      <c r="B85" s="380" t="s">
        <v>494</v>
      </c>
      <c r="C85" s="162"/>
      <c r="D85" s="162"/>
      <c r="E85" s="162"/>
      <c r="F85" s="162"/>
      <c r="G85" s="162">
        <v>1.272</v>
      </c>
      <c r="H85" s="162"/>
    </row>
    <row r="86" spans="1:8" x14ac:dyDescent="0.25">
      <c r="A86" s="380" t="s">
        <v>495</v>
      </c>
      <c r="B86" s="380" t="s">
        <v>496</v>
      </c>
      <c r="C86" s="162"/>
      <c r="D86" s="162"/>
      <c r="E86" s="162"/>
      <c r="F86" s="162"/>
      <c r="G86" s="162">
        <v>34.074524528301886</v>
      </c>
      <c r="H86" s="162"/>
    </row>
    <row r="87" spans="1:8" x14ac:dyDescent="0.25">
      <c r="A87" s="380" t="s">
        <v>497</v>
      </c>
      <c r="B87" s="380" t="s">
        <v>498</v>
      </c>
      <c r="C87" s="162"/>
      <c r="D87" s="162"/>
      <c r="E87" s="162"/>
      <c r="F87" s="162"/>
      <c r="G87" s="162">
        <v>5.0650000000000004</v>
      </c>
      <c r="H87" s="162"/>
    </row>
    <row r="88" spans="1:8" x14ac:dyDescent="0.25">
      <c r="A88" s="380" t="s">
        <v>499</v>
      </c>
      <c r="B88" s="380" t="s">
        <v>500</v>
      </c>
      <c r="C88" s="162"/>
      <c r="D88" s="162"/>
      <c r="E88" s="162"/>
      <c r="F88" s="162"/>
      <c r="G88" s="162">
        <v>0.5</v>
      </c>
      <c r="H88" s="162"/>
    </row>
    <row r="89" spans="1:8" x14ac:dyDescent="0.25">
      <c r="A89" s="380" t="s">
        <v>501</v>
      </c>
      <c r="B89" s="380" t="s">
        <v>502</v>
      </c>
      <c r="C89" s="162"/>
      <c r="D89" s="162"/>
      <c r="E89" s="162"/>
      <c r="F89" s="162"/>
      <c r="G89" s="162">
        <v>29.882075471698116</v>
      </c>
      <c r="H89" s="162">
        <v>1.86</v>
      </c>
    </row>
    <row r="90" spans="1:8" x14ac:dyDescent="0.25">
      <c r="A90" s="380" t="s">
        <v>501</v>
      </c>
      <c r="B90" s="380" t="s">
        <v>503</v>
      </c>
      <c r="C90" s="162"/>
      <c r="D90" s="162"/>
      <c r="E90" s="162"/>
      <c r="F90" s="162"/>
      <c r="G90" s="162">
        <v>15.121</v>
      </c>
      <c r="H90" s="162"/>
    </row>
    <row r="91" spans="1:8" x14ac:dyDescent="0.25">
      <c r="A91" s="380" t="s">
        <v>504</v>
      </c>
      <c r="B91" s="380" t="s">
        <v>505</v>
      </c>
      <c r="C91" s="162"/>
      <c r="D91" s="162"/>
      <c r="E91" s="162"/>
      <c r="F91" s="162"/>
      <c r="G91" s="162">
        <v>3.95</v>
      </c>
      <c r="H91" s="162"/>
    </row>
    <row r="92" spans="1:8" x14ac:dyDescent="0.25">
      <c r="A92" s="380" t="s">
        <v>506</v>
      </c>
      <c r="B92" s="380" t="s">
        <v>507</v>
      </c>
      <c r="C92" s="162"/>
      <c r="D92" s="162"/>
      <c r="E92" s="162"/>
      <c r="F92" s="162"/>
      <c r="G92" s="162">
        <v>2.8069999999999999</v>
      </c>
      <c r="H92" s="162">
        <v>1.7210000000000001</v>
      </c>
    </row>
    <row r="93" spans="1:8" x14ac:dyDescent="0.25">
      <c r="A93" s="380" t="s">
        <v>508</v>
      </c>
      <c r="B93" s="380" t="s">
        <v>507</v>
      </c>
      <c r="C93" s="162"/>
      <c r="D93" s="162"/>
      <c r="E93" s="162"/>
      <c r="F93" s="162"/>
      <c r="G93" s="162"/>
      <c r="H93" s="162">
        <v>0.40100000000000002</v>
      </c>
    </row>
    <row r="94" spans="1:8" x14ac:dyDescent="0.25">
      <c r="A94" s="380" t="s">
        <v>509</v>
      </c>
      <c r="B94" s="380" t="s">
        <v>510</v>
      </c>
      <c r="C94" s="162"/>
      <c r="D94" s="162"/>
      <c r="E94" s="162"/>
      <c r="F94" s="162"/>
      <c r="G94" s="162">
        <v>5.3999999999999999E-2</v>
      </c>
      <c r="H94" s="162"/>
    </row>
    <row r="95" spans="1:8" x14ac:dyDescent="0.25">
      <c r="A95" s="380" t="s">
        <v>511</v>
      </c>
      <c r="B95" s="380" t="s">
        <v>512</v>
      </c>
      <c r="C95" s="162"/>
      <c r="D95" s="162"/>
      <c r="E95" s="162"/>
      <c r="F95" s="162"/>
      <c r="G95" s="162">
        <v>0.114</v>
      </c>
      <c r="H95" s="162">
        <v>0.36399999999999999</v>
      </c>
    </row>
    <row r="96" spans="1:8" x14ac:dyDescent="0.25">
      <c r="A96" s="380" t="s">
        <v>511</v>
      </c>
      <c r="B96" s="380" t="s">
        <v>513</v>
      </c>
      <c r="C96" s="162"/>
      <c r="D96" s="162"/>
      <c r="E96" s="162"/>
      <c r="F96" s="162"/>
      <c r="G96" s="162">
        <v>10.821660377358491</v>
      </c>
      <c r="H96" s="162">
        <v>11.274000000000001</v>
      </c>
    </row>
    <row r="97" spans="1:8" x14ac:dyDescent="0.25">
      <c r="A97" s="380" t="s">
        <v>514</v>
      </c>
      <c r="B97" s="380" t="s">
        <v>515</v>
      </c>
      <c r="C97" s="162"/>
      <c r="D97" s="162"/>
      <c r="E97" s="162"/>
      <c r="F97" s="162"/>
      <c r="G97" s="162">
        <v>1.2450000000000001</v>
      </c>
      <c r="H97" s="162"/>
    </row>
    <row r="98" spans="1:8" x14ac:dyDescent="0.25">
      <c r="A98" s="380" t="s">
        <v>516</v>
      </c>
      <c r="B98" s="380" t="s">
        <v>515</v>
      </c>
      <c r="C98" s="162"/>
      <c r="D98" s="162"/>
      <c r="E98" s="162"/>
      <c r="F98" s="162"/>
      <c r="G98" s="162"/>
      <c r="H98" s="162"/>
    </row>
    <row r="99" spans="1:8" x14ac:dyDescent="0.25">
      <c r="A99" s="380" t="s">
        <v>517</v>
      </c>
      <c r="B99" s="380" t="s">
        <v>415</v>
      </c>
      <c r="C99" s="162"/>
      <c r="D99" s="162"/>
      <c r="E99" s="162"/>
      <c r="F99" s="162"/>
      <c r="G99" s="162">
        <v>24.037377358490566</v>
      </c>
      <c r="H99" s="162">
        <v>5.3802452830188674</v>
      </c>
    </row>
    <row r="100" spans="1:8" x14ac:dyDescent="0.25">
      <c r="A100" s="380" t="s">
        <v>517</v>
      </c>
      <c r="B100" s="380" t="s">
        <v>518</v>
      </c>
      <c r="C100" s="162"/>
      <c r="D100" s="162"/>
      <c r="E100" s="162"/>
      <c r="F100" s="162"/>
      <c r="G100" s="162">
        <v>2.6863207547169812</v>
      </c>
      <c r="H100" s="162"/>
    </row>
    <row r="101" spans="1:8" x14ac:dyDescent="0.25">
      <c r="A101" s="380" t="s">
        <v>519</v>
      </c>
      <c r="B101" s="380" t="s">
        <v>520</v>
      </c>
      <c r="C101" s="162"/>
      <c r="D101" s="162"/>
      <c r="E101" s="162"/>
      <c r="F101" s="162"/>
      <c r="G101" s="162">
        <v>0.72</v>
      </c>
      <c r="H101" s="162"/>
    </row>
    <row r="102" spans="1:8" x14ac:dyDescent="0.25">
      <c r="A102" s="380" t="s">
        <v>521</v>
      </c>
      <c r="B102" s="380" t="s">
        <v>522</v>
      </c>
      <c r="C102" s="162"/>
      <c r="D102" s="162"/>
      <c r="E102" s="162"/>
      <c r="F102" s="162"/>
      <c r="G102" s="162">
        <v>19.101056603773586</v>
      </c>
      <c r="H102" s="162"/>
    </row>
    <row r="103" spans="1:8" x14ac:dyDescent="0.25">
      <c r="A103" s="380" t="s">
        <v>523</v>
      </c>
      <c r="B103" s="380" t="s">
        <v>524</v>
      </c>
      <c r="C103" s="162"/>
      <c r="D103" s="162"/>
      <c r="E103" s="162"/>
      <c r="F103" s="162"/>
      <c r="G103" s="162">
        <v>0.32155660377358491</v>
      </c>
      <c r="H103" s="162"/>
    </row>
    <row r="104" spans="1:8" x14ac:dyDescent="0.25">
      <c r="A104" s="380" t="s">
        <v>525</v>
      </c>
      <c r="B104" s="380" t="s">
        <v>526</v>
      </c>
      <c r="C104" s="162"/>
      <c r="D104" s="162"/>
      <c r="E104" s="162"/>
      <c r="F104" s="162"/>
      <c r="G104" s="162">
        <v>7.4250000000000007</v>
      </c>
      <c r="H104" s="162"/>
    </row>
    <row r="105" spans="1:8" x14ac:dyDescent="0.25">
      <c r="A105" s="380" t="s">
        <v>527</v>
      </c>
      <c r="B105" s="380" t="s">
        <v>528</v>
      </c>
      <c r="C105" s="162"/>
      <c r="D105" s="162"/>
      <c r="E105" s="162"/>
      <c r="F105" s="162"/>
      <c r="G105" s="162">
        <v>1.79</v>
      </c>
      <c r="H105" s="162"/>
    </row>
    <row r="106" spans="1:8" x14ac:dyDescent="0.25">
      <c r="A106" s="380" t="s">
        <v>527</v>
      </c>
      <c r="B106" s="380" t="s">
        <v>529</v>
      </c>
      <c r="C106" s="162"/>
      <c r="D106" s="162"/>
      <c r="E106" s="162"/>
      <c r="F106" s="162"/>
      <c r="G106" s="162">
        <v>0.17399999999999999</v>
      </c>
      <c r="H106" s="162"/>
    </row>
    <row r="107" spans="1:8" x14ac:dyDescent="0.25">
      <c r="A107" s="380" t="s">
        <v>527</v>
      </c>
      <c r="B107" s="380" t="s">
        <v>530</v>
      </c>
      <c r="C107" s="162"/>
      <c r="D107" s="162"/>
      <c r="E107" s="162"/>
      <c r="F107" s="162"/>
      <c r="G107" s="162"/>
      <c r="H107" s="162">
        <v>4.0305454545454547</v>
      </c>
    </row>
    <row r="108" spans="1:8" x14ac:dyDescent="0.25">
      <c r="A108" s="380" t="s">
        <v>531</v>
      </c>
      <c r="B108" s="380" t="s">
        <v>532</v>
      </c>
      <c r="C108" s="162"/>
      <c r="D108" s="162"/>
      <c r="E108" s="162"/>
      <c r="F108" s="162"/>
      <c r="G108" s="162">
        <v>0.33600000000000002</v>
      </c>
      <c r="H108" s="162"/>
    </row>
    <row r="109" spans="1:8" x14ac:dyDescent="0.25">
      <c r="A109" s="380" t="s">
        <v>533</v>
      </c>
      <c r="B109" s="380" t="s">
        <v>534</v>
      </c>
      <c r="C109" s="162"/>
      <c r="D109" s="162"/>
      <c r="E109" s="162"/>
      <c r="F109" s="162"/>
      <c r="G109" s="162">
        <v>4.158018867924528</v>
      </c>
      <c r="H109" s="162"/>
    </row>
    <row r="110" spans="1:8" x14ac:dyDescent="0.25">
      <c r="A110" s="380" t="s">
        <v>535</v>
      </c>
      <c r="B110" s="380" t="s">
        <v>536</v>
      </c>
      <c r="C110" s="162"/>
      <c r="D110" s="162"/>
      <c r="E110" s="162"/>
      <c r="F110" s="162"/>
      <c r="G110" s="162">
        <v>2.5190000000000001</v>
      </c>
      <c r="H110" s="162"/>
    </row>
    <row r="111" spans="1:8" x14ac:dyDescent="0.25">
      <c r="A111" s="380" t="s">
        <v>537</v>
      </c>
      <c r="B111" s="380" t="s">
        <v>538</v>
      </c>
      <c r="C111" s="162"/>
      <c r="D111" s="162"/>
      <c r="E111" s="162"/>
      <c r="F111" s="162"/>
      <c r="G111" s="162">
        <v>1.3520000000000001</v>
      </c>
      <c r="H111" s="162"/>
    </row>
    <row r="112" spans="1:8" x14ac:dyDescent="0.25">
      <c r="A112" s="380" t="s">
        <v>539</v>
      </c>
      <c r="B112" s="380" t="s">
        <v>540</v>
      </c>
      <c r="C112" s="162"/>
      <c r="D112" s="162"/>
      <c r="E112" s="162"/>
      <c r="F112" s="162"/>
      <c r="G112" s="162">
        <v>1.82</v>
      </c>
      <c r="H112" s="162"/>
    </row>
    <row r="113" spans="1:8" x14ac:dyDescent="0.25">
      <c r="A113" s="380" t="s">
        <v>541</v>
      </c>
      <c r="B113" s="380" t="s">
        <v>542</v>
      </c>
      <c r="C113" s="162"/>
      <c r="D113" s="162"/>
      <c r="E113" s="162"/>
      <c r="F113" s="162"/>
      <c r="G113" s="162">
        <v>6.5996037735849056</v>
      </c>
      <c r="H113" s="162"/>
    </row>
    <row r="114" spans="1:8" x14ac:dyDescent="0.25">
      <c r="A114" s="380" t="s">
        <v>543</v>
      </c>
      <c r="B114" s="380" t="s">
        <v>542</v>
      </c>
      <c r="C114" s="162"/>
      <c r="D114" s="162"/>
      <c r="E114" s="162"/>
      <c r="F114" s="162"/>
      <c r="G114" s="162">
        <v>0.11</v>
      </c>
      <c r="H114" s="162"/>
    </row>
    <row r="115" spans="1:8" x14ac:dyDescent="0.25">
      <c r="A115" s="380" t="s">
        <v>544</v>
      </c>
      <c r="B115" s="380" t="s">
        <v>542</v>
      </c>
      <c r="C115" s="162"/>
      <c r="D115" s="162"/>
      <c r="E115" s="162"/>
      <c r="F115" s="162"/>
      <c r="G115" s="162">
        <v>0.53301886792452835</v>
      </c>
      <c r="H115" s="162"/>
    </row>
    <row r="116" spans="1:8" x14ac:dyDescent="0.25">
      <c r="A116" s="380" t="s">
        <v>545</v>
      </c>
      <c r="B116" s="380" t="s">
        <v>542</v>
      </c>
      <c r="C116" s="162"/>
      <c r="D116" s="162"/>
      <c r="E116" s="162"/>
      <c r="F116" s="162"/>
      <c r="G116" s="162">
        <v>22.398754716981131</v>
      </c>
      <c r="H116" s="162"/>
    </row>
    <row r="117" spans="1:8" x14ac:dyDescent="0.25">
      <c r="A117" s="380" t="s">
        <v>546</v>
      </c>
      <c r="B117" s="380" t="s">
        <v>547</v>
      </c>
      <c r="C117" s="162"/>
      <c r="D117" s="162"/>
      <c r="E117" s="162"/>
      <c r="F117" s="162"/>
      <c r="G117" s="162">
        <v>9.7780188679245281</v>
      </c>
      <c r="H117" s="162"/>
    </row>
    <row r="118" spans="1:8" x14ac:dyDescent="0.25">
      <c r="A118" s="380" t="s">
        <v>548</v>
      </c>
      <c r="B118" s="380" t="s">
        <v>377</v>
      </c>
      <c r="C118" s="162"/>
      <c r="D118" s="162"/>
      <c r="E118" s="162"/>
      <c r="F118" s="162"/>
      <c r="G118" s="162">
        <v>3.5259999999999998</v>
      </c>
      <c r="H118" s="162"/>
    </row>
    <row r="119" spans="1:8" x14ac:dyDescent="0.25">
      <c r="A119" s="380" t="s">
        <v>549</v>
      </c>
      <c r="B119" s="380" t="s">
        <v>550</v>
      </c>
      <c r="C119" s="162"/>
      <c r="D119" s="162"/>
      <c r="E119" s="162"/>
      <c r="F119" s="162"/>
      <c r="G119" s="162">
        <v>1.716</v>
      </c>
      <c r="H119" s="162"/>
    </row>
    <row r="120" spans="1:8" x14ac:dyDescent="0.25">
      <c r="A120" s="380" t="s">
        <v>551</v>
      </c>
      <c r="B120" s="380" t="s">
        <v>529</v>
      </c>
      <c r="C120" s="162"/>
      <c r="D120" s="162"/>
      <c r="E120" s="162"/>
      <c r="F120" s="162"/>
      <c r="G120" s="162">
        <v>2.9481132075471699</v>
      </c>
      <c r="H120" s="162"/>
    </row>
    <row r="121" spans="1:8" x14ac:dyDescent="0.25">
      <c r="A121" s="380" t="s">
        <v>552</v>
      </c>
      <c r="B121" s="380" t="s">
        <v>553</v>
      </c>
      <c r="C121" s="162"/>
      <c r="D121" s="162"/>
      <c r="E121" s="162"/>
      <c r="F121" s="162"/>
      <c r="G121" s="162">
        <v>2.452</v>
      </c>
      <c r="H121" s="162"/>
    </row>
    <row r="122" spans="1:8" x14ac:dyDescent="0.25">
      <c r="A122" s="380" t="s">
        <v>552</v>
      </c>
      <c r="B122" s="380" t="s">
        <v>554</v>
      </c>
      <c r="C122" s="162"/>
      <c r="D122" s="162"/>
      <c r="E122" s="162"/>
      <c r="F122" s="162"/>
      <c r="G122" s="162">
        <v>4.6120000000000001</v>
      </c>
      <c r="H122" s="162"/>
    </row>
    <row r="123" spans="1:8" x14ac:dyDescent="0.25">
      <c r="A123" s="380" t="s">
        <v>555</v>
      </c>
      <c r="B123" s="380" t="s">
        <v>556</v>
      </c>
      <c r="C123" s="162"/>
      <c r="D123" s="162"/>
      <c r="E123" s="162"/>
      <c r="F123" s="162"/>
      <c r="G123" s="162">
        <v>1.0660377358490567</v>
      </c>
      <c r="H123" s="162"/>
    </row>
    <row r="124" spans="1:8" x14ac:dyDescent="0.25">
      <c r="A124" s="380" t="s">
        <v>555</v>
      </c>
      <c r="B124" s="380" t="s">
        <v>557</v>
      </c>
      <c r="C124" s="162"/>
      <c r="D124" s="162"/>
      <c r="E124" s="162"/>
      <c r="F124" s="162"/>
      <c r="G124" s="162">
        <v>0.126</v>
      </c>
      <c r="H124" s="162">
        <v>1.7889999999999999</v>
      </c>
    </row>
    <row r="125" spans="1:8" x14ac:dyDescent="0.25">
      <c r="A125" s="380" t="s">
        <v>555</v>
      </c>
      <c r="B125" s="380" t="s">
        <v>558</v>
      </c>
      <c r="C125" s="162"/>
      <c r="D125" s="162"/>
      <c r="E125" s="162"/>
      <c r="F125" s="162"/>
      <c r="G125" s="162">
        <v>4.8884905660377358</v>
      </c>
      <c r="H125" s="162"/>
    </row>
    <row r="126" spans="1:8" x14ac:dyDescent="0.25">
      <c r="A126" s="380" t="s">
        <v>559</v>
      </c>
      <c r="B126" s="380" t="s">
        <v>560</v>
      </c>
      <c r="C126" s="162"/>
      <c r="D126" s="162"/>
      <c r="E126" s="162"/>
      <c r="F126" s="162"/>
      <c r="G126" s="162">
        <v>0.45</v>
      </c>
      <c r="H126" s="162"/>
    </row>
    <row r="127" spans="1:8" x14ac:dyDescent="0.25">
      <c r="A127" s="380" t="s">
        <v>561</v>
      </c>
      <c r="B127" s="380" t="s">
        <v>562</v>
      </c>
      <c r="C127" s="162"/>
      <c r="D127" s="162"/>
      <c r="E127" s="162"/>
      <c r="F127" s="162"/>
      <c r="G127" s="162">
        <v>0.15094339622641509</v>
      </c>
      <c r="H127" s="162"/>
    </row>
    <row r="128" spans="1:8" x14ac:dyDescent="0.25">
      <c r="A128" s="380" t="s">
        <v>563</v>
      </c>
      <c r="B128" s="380" t="s">
        <v>564</v>
      </c>
      <c r="C128" s="162"/>
      <c r="D128" s="162"/>
      <c r="E128" s="162"/>
      <c r="F128" s="162"/>
      <c r="G128" s="162">
        <v>3.0369999999999999</v>
      </c>
      <c r="H128" s="162"/>
    </row>
    <row r="129" spans="1:8" x14ac:dyDescent="0.25">
      <c r="A129" s="380" t="s">
        <v>565</v>
      </c>
      <c r="B129" s="380" t="s">
        <v>562</v>
      </c>
      <c r="C129" s="162"/>
      <c r="D129" s="162"/>
      <c r="E129" s="162"/>
      <c r="F129" s="162"/>
      <c r="G129" s="162">
        <v>1.6</v>
      </c>
      <c r="H129" s="162"/>
    </row>
    <row r="130" spans="1:8" x14ac:dyDescent="0.25">
      <c r="A130" s="380" t="s">
        <v>565</v>
      </c>
      <c r="B130" s="380" t="s">
        <v>564</v>
      </c>
      <c r="C130" s="162"/>
      <c r="D130" s="162"/>
      <c r="E130" s="162"/>
      <c r="F130" s="162"/>
      <c r="G130" s="162">
        <v>0.13300000000000001</v>
      </c>
      <c r="H130" s="162"/>
    </row>
    <row r="131" spans="1:8" x14ac:dyDescent="0.25">
      <c r="A131" s="380" t="s">
        <v>566</v>
      </c>
      <c r="B131" s="380" t="s">
        <v>564</v>
      </c>
      <c r="C131" s="162"/>
      <c r="D131" s="162"/>
      <c r="E131" s="162"/>
      <c r="F131" s="162"/>
      <c r="G131" s="162">
        <v>3.9882075471698113</v>
      </c>
      <c r="H131" s="162"/>
    </row>
    <row r="132" spans="1:8" x14ac:dyDescent="0.25">
      <c r="A132" s="380" t="s">
        <v>567</v>
      </c>
      <c r="B132" s="380" t="s">
        <v>568</v>
      </c>
      <c r="C132" s="162"/>
      <c r="D132" s="162"/>
      <c r="E132" s="162"/>
      <c r="F132" s="162"/>
      <c r="G132" s="162">
        <v>1.929</v>
      </c>
      <c r="H132" s="162"/>
    </row>
    <row r="133" spans="1:8" x14ac:dyDescent="0.25">
      <c r="A133" s="380" t="s">
        <v>569</v>
      </c>
      <c r="B133" s="380" t="s">
        <v>473</v>
      </c>
      <c r="C133" s="162">
        <v>32596</v>
      </c>
      <c r="D133" s="162">
        <v>4.84</v>
      </c>
      <c r="E133" s="162">
        <v>300</v>
      </c>
      <c r="F133" s="162">
        <v>7.6599999999999993</v>
      </c>
      <c r="G133" s="162"/>
      <c r="H133" s="162">
        <v>8.995000000000001</v>
      </c>
    </row>
    <row r="134" spans="1:8" x14ac:dyDescent="0.25">
      <c r="A134" s="380" t="s">
        <v>570</v>
      </c>
      <c r="C134" s="162">
        <v>80</v>
      </c>
      <c r="D134" s="162"/>
      <c r="E134" s="162"/>
      <c r="F134" s="162"/>
      <c r="G134" s="162"/>
      <c r="H134" s="162"/>
    </row>
    <row r="135" spans="1:8" x14ac:dyDescent="0.25">
      <c r="A135" s="380" t="s">
        <v>570</v>
      </c>
      <c r="B135" s="380" t="s">
        <v>473</v>
      </c>
      <c r="C135" s="162">
        <v>1590</v>
      </c>
      <c r="D135" s="162">
        <v>0.54</v>
      </c>
      <c r="E135" s="162">
        <v>500</v>
      </c>
      <c r="F135" s="162">
        <v>3</v>
      </c>
      <c r="G135" s="162">
        <v>0.93</v>
      </c>
      <c r="H135" s="162">
        <v>3.0300000000000002</v>
      </c>
    </row>
    <row r="136" spans="1:8" x14ac:dyDescent="0.25">
      <c r="A136" s="380" t="s">
        <v>570</v>
      </c>
      <c r="B136" s="380" t="s">
        <v>571</v>
      </c>
      <c r="C136" s="162"/>
      <c r="D136" s="162"/>
      <c r="E136" s="162"/>
      <c r="F136" s="162">
        <v>5.54</v>
      </c>
      <c r="G136" s="162"/>
      <c r="H136" s="162">
        <v>0.8</v>
      </c>
    </row>
    <row r="137" spans="1:8" x14ac:dyDescent="0.25">
      <c r="A137" s="380" t="s">
        <v>572</v>
      </c>
      <c r="B137" s="380" t="s">
        <v>573</v>
      </c>
      <c r="C137" s="162"/>
      <c r="D137" s="162"/>
      <c r="E137" s="162"/>
      <c r="F137" s="162"/>
      <c r="G137" s="162"/>
      <c r="H137" s="162">
        <v>50</v>
      </c>
    </row>
    <row r="138" spans="1:8" x14ac:dyDescent="0.25">
      <c r="A138" s="380" t="s">
        <v>574</v>
      </c>
      <c r="B138" s="380" t="s">
        <v>575</v>
      </c>
      <c r="C138" s="162"/>
      <c r="D138" s="162"/>
      <c r="E138" s="162"/>
      <c r="F138" s="162"/>
      <c r="G138" s="162">
        <v>6.4044339622641511</v>
      </c>
      <c r="H138" s="162"/>
    </row>
    <row r="139" spans="1:8" x14ac:dyDescent="0.25">
      <c r="A139" s="380" t="s">
        <v>576</v>
      </c>
      <c r="B139" s="380" t="s">
        <v>568</v>
      </c>
      <c r="C139" s="162"/>
      <c r="D139" s="162"/>
      <c r="E139" s="162"/>
      <c r="F139" s="162"/>
      <c r="G139" s="162">
        <v>1.7971698113207548</v>
      </c>
      <c r="H139" s="162"/>
    </row>
    <row r="140" spans="1:8" x14ac:dyDescent="0.25">
      <c r="A140" s="380" t="s">
        <v>577</v>
      </c>
      <c r="B140" s="380" t="s">
        <v>554</v>
      </c>
      <c r="C140" s="162"/>
      <c r="D140" s="162"/>
      <c r="E140" s="162"/>
      <c r="F140" s="162"/>
      <c r="G140" s="162">
        <v>1.4103349056603773</v>
      </c>
      <c r="H140" s="162"/>
    </row>
    <row r="141" spans="1:8" x14ac:dyDescent="0.25">
      <c r="A141" s="380" t="s">
        <v>577</v>
      </c>
      <c r="B141" s="380" t="s">
        <v>578</v>
      </c>
      <c r="C141" s="162"/>
      <c r="D141" s="162"/>
      <c r="E141" s="162"/>
      <c r="F141" s="162"/>
      <c r="G141" s="162">
        <v>3.125</v>
      </c>
      <c r="H141" s="162"/>
    </row>
    <row r="142" spans="1:8" x14ac:dyDescent="0.25">
      <c r="A142" s="380" t="s">
        <v>579</v>
      </c>
      <c r="B142" s="380" t="s">
        <v>580</v>
      </c>
      <c r="C142" s="162"/>
      <c r="D142" s="162"/>
      <c r="E142" s="162"/>
      <c r="F142" s="162"/>
      <c r="G142" s="162"/>
      <c r="H142" s="162">
        <v>2.2000000000000002</v>
      </c>
    </row>
    <row r="143" spans="1:8" x14ac:dyDescent="0.25">
      <c r="A143" s="380" t="s">
        <v>581</v>
      </c>
      <c r="B143" s="380" t="s">
        <v>582</v>
      </c>
      <c r="C143" s="162"/>
      <c r="D143" s="162"/>
      <c r="E143" s="162"/>
      <c r="F143" s="162"/>
      <c r="G143" s="162">
        <v>2.0731132075471699</v>
      </c>
      <c r="H143" s="162"/>
    </row>
    <row r="144" spans="1:8" x14ac:dyDescent="0.25">
      <c r="A144" s="380" t="s">
        <v>583</v>
      </c>
      <c r="B144" s="380" t="s">
        <v>584</v>
      </c>
      <c r="C144" s="162"/>
      <c r="D144" s="162"/>
      <c r="E144" s="162"/>
      <c r="F144" s="162"/>
      <c r="G144" s="162">
        <v>1.9528301886792452</v>
      </c>
      <c r="H144" s="162"/>
    </row>
    <row r="145" spans="1:8" x14ac:dyDescent="0.25">
      <c r="A145" s="380" t="s">
        <v>585</v>
      </c>
      <c r="B145" s="380" t="s">
        <v>586</v>
      </c>
      <c r="C145" s="162"/>
      <c r="D145" s="162"/>
      <c r="E145" s="162"/>
      <c r="F145" s="162"/>
      <c r="G145" s="162">
        <v>6.34</v>
      </c>
      <c r="H145" s="162"/>
    </row>
    <row r="146" spans="1:8" x14ac:dyDescent="0.25">
      <c r="A146" s="380" t="s">
        <v>587</v>
      </c>
      <c r="B146" s="380" t="s">
        <v>588</v>
      </c>
      <c r="C146" s="162"/>
      <c r="D146" s="162"/>
      <c r="E146" s="162"/>
      <c r="F146" s="162"/>
      <c r="G146" s="162">
        <v>4.976</v>
      </c>
      <c r="H146" s="162"/>
    </row>
    <row r="147" spans="1:8" x14ac:dyDescent="0.25">
      <c r="A147" s="380" t="s">
        <v>589</v>
      </c>
      <c r="B147" s="380" t="s">
        <v>590</v>
      </c>
      <c r="C147" s="162"/>
      <c r="D147" s="162"/>
      <c r="E147" s="162"/>
      <c r="F147" s="162"/>
      <c r="G147" s="162">
        <v>5.7</v>
      </c>
      <c r="H147" s="162"/>
    </row>
    <row r="148" spans="1:8" x14ac:dyDescent="0.25">
      <c r="A148" s="380" t="s">
        <v>591</v>
      </c>
      <c r="B148" s="380" t="s">
        <v>377</v>
      </c>
      <c r="C148" s="162"/>
      <c r="D148" s="162"/>
      <c r="E148" s="162"/>
      <c r="F148" s="162"/>
      <c r="G148" s="162">
        <v>0.57999999999999996</v>
      </c>
      <c r="H148" s="162"/>
    </row>
    <row r="149" spans="1:8" x14ac:dyDescent="0.25">
      <c r="A149" s="380" t="s">
        <v>592</v>
      </c>
      <c r="B149" s="380" t="s">
        <v>377</v>
      </c>
      <c r="C149" s="162"/>
      <c r="D149" s="162"/>
      <c r="E149" s="162"/>
      <c r="F149" s="162"/>
      <c r="G149" s="162">
        <v>18.460556603773586</v>
      </c>
      <c r="H149" s="162">
        <v>8.5599999999999987</v>
      </c>
    </row>
    <row r="150" spans="1:8" x14ac:dyDescent="0.25">
      <c r="A150" s="380" t="s">
        <v>592</v>
      </c>
      <c r="B150" s="380" t="s">
        <v>593</v>
      </c>
      <c r="C150" s="162"/>
      <c r="D150" s="162"/>
      <c r="E150" s="162"/>
      <c r="F150" s="162"/>
      <c r="G150" s="162">
        <v>15.661547169811321</v>
      </c>
      <c r="H150" s="162"/>
    </row>
    <row r="151" spans="1:8" x14ac:dyDescent="0.25">
      <c r="A151" s="380" t="s">
        <v>592</v>
      </c>
      <c r="B151" s="380" t="s">
        <v>594</v>
      </c>
      <c r="C151" s="162"/>
      <c r="D151" s="162"/>
      <c r="E151" s="162"/>
      <c r="F151" s="162"/>
      <c r="G151" s="162">
        <v>2</v>
      </c>
      <c r="H151" s="162"/>
    </row>
    <row r="152" spans="1:8" x14ac:dyDescent="0.25">
      <c r="A152" s="380" t="s">
        <v>595</v>
      </c>
      <c r="B152" s="380" t="s">
        <v>377</v>
      </c>
      <c r="C152" s="162"/>
      <c r="D152" s="162"/>
      <c r="E152" s="162"/>
      <c r="F152" s="162"/>
      <c r="G152" s="162">
        <v>0.12971698113207547</v>
      </c>
      <c r="H152" s="162"/>
    </row>
    <row r="153" spans="1:8" x14ac:dyDescent="0.25">
      <c r="A153" s="380" t="s">
        <v>596</v>
      </c>
      <c r="B153" s="380" t="s">
        <v>505</v>
      </c>
      <c r="C153" s="162"/>
      <c r="D153" s="162"/>
      <c r="E153" s="162"/>
      <c r="F153" s="162"/>
      <c r="G153" s="162">
        <v>0.47199999999999998</v>
      </c>
      <c r="H153" s="162"/>
    </row>
    <row r="154" spans="1:8" x14ac:dyDescent="0.25">
      <c r="A154" s="380" t="s">
        <v>597</v>
      </c>
      <c r="B154" s="380" t="s">
        <v>598</v>
      </c>
      <c r="C154" s="162"/>
      <c r="D154" s="162"/>
      <c r="E154" s="162"/>
      <c r="F154" s="162"/>
      <c r="G154" s="162">
        <v>0.80300000000000005</v>
      </c>
      <c r="H154" s="162"/>
    </row>
    <row r="155" spans="1:8" x14ac:dyDescent="0.25">
      <c r="A155" s="380" t="s">
        <v>599</v>
      </c>
      <c r="B155" s="380" t="s">
        <v>600</v>
      </c>
      <c r="C155" s="162"/>
      <c r="D155" s="162"/>
      <c r="E155" s="162"/>
      <c r="F155" s="162"/>
      <c r="G155" s="162">
        <v>34.725999999999999</v>
      </c>
      <c r="H155" s="162"/>
    </row>
    <row r="156" spans="1:8" x14ac:dyDescent="0.25">
      <c r="A156" s="380" t="s">
        <v>601</v>
      </c>
      <c r="B156" s="380" t="s">
        <v>602</v>
      </c>
      <c r="C156" s="162"/>
      <c r="D156" s="162"/>
      <c r="E156" s="162"/>
      <c r="F156" s="162"/>
      <c r="G156" s="162">
        <v>0.73799999999999999</v>
      </c>
      <c r="H156" s="162"/>
    </row>
    <row r="157" spans="1:8" x14ac:dyDescent="0.25">
      <c r="A157" s="380" t="s">
        <v>603</v>
      </c>
      <c r="B157" s="380" t="s">
        <v>604</v>
      </c>
      <c r="C157" s="162"/>
      <c r="D157" s="162"/>
      <c r="E157" s="162"/>
      <c r="F157" s="162"/>
      <c r="G157" s="162">
        <v>0.55200000000000005</v>
      </c>
      <c r="H157" s="162"/>
    </row>
    <row r="158" spans="1:8" x14ac:dyDescent="0.25">
      <c r="A158" s="380" t="s">
        <v>605</v>
      </c>
      <c r="B158" s="380" t="s">
        <v>606</v>
      </c>
      <c r="C158" s="162"/>
      <c r="D158" s="162"/>
      <c r="E158" s="162"/>
      <c r="F158" s="162"/>
      <c r="G158" s="162">
        <v>1.5801886792452828</v>
      </c>
      <c r="H158" s="162"/>
    </row>
    <row r="159" spans="1:8" x14ac:dyDescent="0.25">
      <c r="A159" s="380" t="s">
        <v>607</v>
      </c>
      <c r="B159" s="380" t="s">
        <v>608</v>
      </c>
      <c r="C159" s="162"/>
      <c r="D159" s="162"/>
      <c r="E159" s="162"/>
      <c r="F159" s="162"/>
      <c r="G159" s="162"/>
      <c r="H159" s="162">
        <v>4.24</v>
      </c>
    </row>
    <row r="160" spans="1:8" x14ac:dyDescent="0.25">
      <c r="A160" s="380" t="s">
        <v>609</v>
      </c>
      <c r="B160" s="380" t="s">
        <v>610</v>
      </c>
      <c r="C160" s="162"/>
      <c r="D160" s="162"/>
      <c r="E160" s="162"/>
      <c r="F160" s="162"/>
      <c r="G160" s="162">
        <v>1.4268867924528301</v>
      </c>
      <c r="H160" s="162"/>
    </row>
    <row r="161" spans="1:8" x14ac:dyDescent="0.25">
      <c r="A161" s="380" t="s">
        <v>611</v>
      </c>
      <c r="B161" s="380" t="s">
        <v>612</v>
      </c>
      <c r="C161" s="162"/>
      <c r="D161" s="162"/>
      <c r="E161" s="162"/>
      <c r="F161" s="162"/>
      <c r="G161" s="162">
        <v>0.22641509433962265</v>
      </c>
      <c r="H161" s="162"/>
    </row>
    <row r="162" spans="1:8" x14ac:dyDescent="0.25">
      <c r="A162" s="380" t="s">
        <v>613</v>
      </c>
      <c r="B162" s="380" t="s">
        <v>612</v>
      </c>
      <c r="C162" s="162"/>
      <c r="D162" s="162"/>
      <c r="E162" s="162"/>
      <c r="F162" s="162"/>
      <c r="G162" s="162">
        <v>6.3288000000000002</v>
      </c>
      <c r="H162" s="162"/>
    </row>
    <row r="163" spans="1:8" x14ac:dyDescent="0.25">
      <c r="A163" s="380" t="s">
        <v>614</v>
      </c>
      <c r="B163" s="380" t="s">
        <v>615</v>
      </c>
      <c r="C163" s="162"/>
      <c r="D163" s="162"/>
      <c r="E163" s="162"/>
      <c r="F163" s="162"/>
      <c r="G163" s="162"/>
      <c r="H163" s="162">
        <v>5.5</v>
      </c>
    </row>
    <row r="164" spans="1:8" x14ac:dyDescent="0.25">
      <c r="A164" s="380" t="s">
        <v>618</v>
      </c>
      <c r="B164" s="380" t="s">
        <v>556</v>
      </c>
      <c r="C164" s="162"/>
      <c r="D164" s="162"/>
      <c r="E164" s="162"/>
      <c r="F164" s="162"/>
      <c r="G164" s="162">
        <v>78.122075471698111</v>
      </c>
      <c r="H164" s="162"/>
    </row>
    <row r="165" spans="1:8" x14ac:dyDescent="0.25">
      <c r="A165" s="380" t="s">
        <v>619</v>
      </c>
      <c r="B165" s="380" t="s">
        <v>620</v>
      </c>
      <c r="C165" s="162"/>
      <c r="D165" s="162"/>
      <c r="E165" s="162"/>
      <c r="F165" s="162"/>
      <c r="G165" s="162">
        <v>17.936</v>
      </c>
      <c r="H165" s="162"/>
    </row>
    <row r="166" spans="1:8" x14ac:dyDescent="0.25">
      <c r="A166" s="380" t="s">
        <v>621</v>
      </c>
      <c r="B166" s="380" t="s">
        <v>556</v>
      </c>
      <c r="C166" s="162"/>
      <c r="D166" s="162"/>
      <c r="E166" s="162"/>
      <c r="F166" s="162"/>
      <c r="G166" s="162">
        <v>38.523584905660378</v>
      </c>
      <c r="H166" s="162"/>
    </row>
    <row r="167" spans="1:8" x14ac:dyDescent="0.25">
      <c r="A167" s="380" t="s">
        <v>622</v>
      </c>
      <c r="B167" s="380" t="s">
        <v>556</v>
      </c>
      <c r="C167" s="162"/>
      <c r="D167" s="162"/>
      <c r="E167" s="162"/>
      <c r="F167" s="162"/>
      <c r="G167" s="162">
        <v>3.3655660377358494</v>
      </c>
      <c r="H167" s="162"/>
    </row>
    <row r="168" spans="1:8" x14ac:dyDescent="0.25">
      <c r="A168" s="380" t="s">
        <v>623</v>
      </c>
      <c r="B168" s="380" t="s">
        <v>556</v>
      </c>
      <c r="C168" s="162"/>
      <c r="D168" s="162"/>
      <c r="E168" s="162"/>
      <c r="F168" s="162"/>
      <c r="G168" s="162">
        <v>3.5566037735849054</v>
      </c>
      <c r="H168" s="162"/>
    </row>
    <row r="169" spans="1:8" x14ac:dyDescent="0.25">
      <c r="A169" s="380" t="s">
        <v>623</v>
      </c>
      <c r="B169" s="380" t="s">
        <v>558</v>
      </c>
      <c r="C169" s="162"/>
      <c r="D169" s="162"/>
      <c r="E169" s="162"/>
      <c r="F169" s="162"/>
      <c r="G169" s="162">
        <v>1.9150943396226414</v>
      </c>
      <c r="H169" s="162"/>
    </row>
    <row r="170" spans="1:8" x14ac:dyDescent="0.25">
      <c r="A170" s="380" t="s">
        <v>624</v>
      </c>
      <c r="B170" s="380" t="s">
        <v>556</v>
      </c>
      <c r="C170" s="162"/>
      <c r="D170" s="162"/>
      <c r="E170" s="162"/>
      <c r="F170" s="162"/>
      <c r="G170" s="162">
        <v>66.932811320754723</v>
      </c>
      <c r="H170" s="162">
        <v>2.8639999999999999</v>
      </c>
    </row>
    <row r="171" spans="1:8" x14ac:dyDescent="0.25">
      <c r="A171" s="380" t="s">
        <v>625</v>
      </c>
      <c r="B171" s="380" t="s">
        <v>556</v>
      </c>
      <c r="C171" s="162"/>
      <c r="D171" s="162"/>
      <c r="E171" s="162"/>
      <c r="F171" s="162"/>
      <c r="G171" s="162">
        <v>5.591981132075472</v>
      </c>
      <c r="H171" s="162"/>
    </row>
    <row r="172" spans="1:8" x14ac:dyDescent="0.25">
      <c r="A172" s="380" t="s">
        <v>626</v>
      </c>
      <c r="B172" s="380" t="s">
        <v>627</v>
      </c>
      <c r="C172" s="162"/>
      <c r="D172" s="162"/>
      <c r="E172" s="162"/>
      <c r="F172" s="162"/>
      <c r="G172" s="162">
        <v>1.1509433962264151</v>
      </c>
      <c r="H172" s="162"/>
    </row>
    <row r="173" spans="1:8" x14ac:dyDescent="0.25">
      <c r="A173" s="380" t="s">
        <v>628</v>
      </c>
      <c r="B173" s="380" t="s">
        <v>594</v>
      </c>
      <c r="C173" s="162"/>
      <c r="D173" s="162"/>
      <c r="E173" s="162"/>
      <c r="F173" s="162"/>
      <c r="G173" s="162">
        <v>0.59433962264150941</v>
      </c>
      <c r="H173" s="162"/>
    </row>
    <row r="174" spans="1:8" x14ac:dyDescent="0.25">
      <c r="A174" s="380" t="s">
        <v>629</v>
      </c>
      <c r="B174" s="380" t="s">
        <v>630</v>
      </c>
      <c r="C174" s="162"/>
      <c r="D174" s="162"/>
      <c r="E174" s="162"/>
      <c r="F174" s="162"/>
      <c r="G174" s="162">
        <v>0.42924528301886788</v>
      </c>
      <c r="H174" s="162"/>
    </row>
    <row r="175" spans="1:8" x14ac:dyDescent="0.25">
      <c r="A175" s="380" t="s">
        <v>631</v>
      </c>
      <c r="B175" s="380" t="s">
        <v>632</v>
      </c>
      <c r="C175" s="162"/>
      <c r="D175" s="162"/>
      <c r="E175" s="162"/>
      <c r="F175" s="162"/>
      <c r="G175" s="162">
        <v>2.2311320754716979</v>
      </c>
      <c r="H175" s="162"/>
    </row>
    <row r="176" spans="1:8" x14ac:dyDescent="0.25">
      <c r="A176" s="380" t="s">
        <v>633</v>
      </c>
      <c r="B176" s="380" t="s">
        <v>415</v>
      </c>
      <c r="C176" s="162"/>
      <c r="D176" s="162"/>
      <c r="E176" s="162"/>
      <c r="F176" s="162"/>
      <c r="G176" s="162"/>
      <c r="H176" s="162">
        <v>1.256</v>
      </c>
    </row>
    <row r="177" spans="1:8" x14ac:dyDescent="0.25">
      <c r="A177" s="380" t="s">
        <v>633</v>
      </c>
      <c r="B177" s="380" t="s">
        <v>633</v>
      </c>
      <c r="C177" s="162">
        <v>10647</v>
      </c>
      <c r="D177" s="162"/>
      <c r="E177" s="162"/>
      <c r="F177" s="162"/>
      <c r="G177" s="162"/>
      <c r="H177" s="162"/>
    </row>
    <row r="178" spans="1:8" x14ac:dyDescent="0.25">
      <c r="A178" s="380" t="s">
        <v>634</v>
      </c>
      <c r="B178" s="380" t="s">
        <v>635</v>
      </c>
      <c r="C178" s="162"/>
      <c r="D178" s="162"/>
      <c r="E178" s="162"/>
      <c r="F178" s="162"/>
      <c r="G178" s="162">
        <v>1.5820000000000001</v>
      </c>
      <c r="H178" s="162"/>
    </row>
    <row r="179" spans="1:8" x14ac:dyDescent="0.25">
      <c r="A179" s="380" t="s">
        <v>636</v>
      </c>
      <c r="B179" s="380" t="s">
        <v>377</v>
      </c>
      <c r="C179" s="162"/>
      <c r="D179" s="162"/>
      <c r="E179" s="162"/>
      <c r="F179" s="162"/>
      <c r="G179" s="162">
        <v>8.4316037735849054</v>
      </c>
      <c r="H179" s="162"/>
    </row>
    <row r="180" spans="1:8" x14ac:dyDescent="0.25">
      <c r="A180" s="380" t="s">
        <v>637</v>
      </c>
      <c r="B180" s="380" t="s">
        <v>389</v>
      </c>
      <c r="C180" s="162"/>
      <c r="D180" s="162"/>
      <c r="E180" s="162"/>
      <c r="F180" s="162"/>
      <c r="G180" s="162">
        <v>0.25943396226415094</v>
      </c>
      <c r="H180" s="162"/>
    </row>
    <row r="181" spans="1:8" x14ac:dyDescent="0.25">
      <c r="A181" s="380" t="s">
        <v>637</v>
      </c>
      <c r="B181" s="380" t="s">
        <v>638</v>
      </c>
      <c r="C181" s="162"/>
      <c r="D181" s="162"/>
      <c r="E181" s="162"/>
      <c r="F181" s="162"/>
      <c r="G181" s="162">
        <v>1.0259433962264151</v>
      </c>
      <c r="H181" s="162"/>
    </row>
    <row r="182" spans="1:8" x14ac:dyDescent="0.25">
      <c r="A182" s="380" t="s">
        <v>637</v>
      </c>
      <c r="B182" s="380" t="s">
        <v>639</v>
      </c>
      <c r="C182" s="162"/>
      <c r="D182" s="162"/>
      <c r="E182" s="162"/>
      <c r="F182" s="162"/>
      <c r="G182" s="162"/>
      <c r="H182" s="162">
        <v>0.372</v>
      </c>
    </row>
    <row r="183" spans="1:8" x14ac:dyDescent="0.25">
      <c r="A183" s="380" t="s">
        <v>637</v>
      </c>
      <c r="B183" s="380" t="s">
        <v>640</v>
      </c>
      <c r="C183" s="162"/>
      <c r="D183" s="162"/>
      <c r="E183" s="162"/>
      <c r="F183" s="162"/>
      <c r="G183" s="162">
        <v>1.9386792452830188</v>
      </c>
      <c r="H183" s="162"/>
    </row>
    <row r="184" spans="1:8" x14ac:dyDescent="0.25">
      <c r="A184" s="380" t="s">
        <v>637</v>
      </c>
      <c r="B184" s="380" t="s">
        <v>641</v>
      </c>
      <c r="C184" s="162"/>
      <c r="D184" s="162"/>
      <c r="E184" s="162"/>
      <c r="F184" s="162"/>
      <c r="G184" s="162"/>
      <c r="H184" s="162">
        <v>3.5510000000000002</v>
      </c>
    </row>
    <row r="185" spans="1:8" x14ac:dyDescent="0.25">
      <c r="A185" s="380" t="s">
        <v>637</v>
      </c>
      <c r="B185" s="380" t="s">
        <v>642</v>
      </c>
      <c r="C185" s="162"/>
      <c r="D185" s="162"/>
      <c r="E185" s="162"/>
      <c r="F185" s="162"/>
      <c r="G185" s="162"/>
      <c r="H185" s="162">
        <v>13.907999999999999</v>
      </c>
    </row>
    <row r="186" spans="1:8" x14ac:dyDescent="0.25">
      <c r="A186" s="380" t="s">
        <v>637</v>
      </c>
      <c r="B186" s="380" t="s">
        <v>643</v>
      </c>
      <c r="C186" s="162"/>
      <c r="D186" s="162"/>
      <c r="E186" s="162"/>
      <c r="F186" s="162"/>
      <c r="G186" s="162"/>
      <c r="H186" s="162">
        <v>6.35</v>
      </c>
    </row>
    <row r="187" spans="1:8" x14ac:dyDescent="0.25">
      <c r="A187" s="380" t="s">
        <v>637</v>
      </c>
      <c r="B187" s="380" t="s">
        <v>644</v>
      </c>
      <c r="C187" s="162"/>
      <c r="D187" s="162"/>
      <c r="E187" s="162"/>
      <c r="F187" s="162"/>
      <c r="G187" s="162">
        <v>2.98</v>
      </c>
      <c r="H187" s="162"/>
    </row>
    <row r="188" spans="1:8" x14ac:dyDescent="0.25">
      <c r="A188" s="380" t="s">
        <v>637</v>
      </c>
      <c r="B188" s="380" t="s">
        <v>645</v>
      </c>
      <c r="C188" s="162"/>
      <c r="D188" s="162"/>
      <c r="E188" s="162"/>
      <c r="F188" s="162"/>
      <c r="G188" s="162">
        <v>1.2429245283018868</v>
      </c>
      <c r="H188" s="162"/>
    </row>
    <row r="189" spans="1:8" x14ac:dyDescent="0.25">
      <c r="A189" s="380" t="s">
        <v>637</v>
      </c>
      <c r="B189" s="380" t="s">
        <v>529</v>
      </c>
      <c r="C189" s="162"/>
      <c r="D189" s="162"/>
      <c r="E189" s="162"/>
      <c r="F189" s="162"/>
      <c r="G189" s="162"/>
      <c r="H189" s="162">
        <v>8.67</v>
      </c>
    </row>
    <row r="190" spans="1:8" x14ac:dyDescent="0.25">
      <c r="A190" s="380" t="s">
        <v>637</v>
      </c>
      <c r="B190" s="380" t="s">
        <v>646</v>
      </c>
      <c r="C190" s="162"/>
      <c r="D190" s="162"/>
      <c r="E190" s="162"/>
      <c r="F190" s="162"/>
      <c r="G190" s="162">
        <v>0.34899999999999998</v>
      </c>
      <c r="H190" s="162"/>
    </row>
    <row r="191" spans="1:8" x14ac:dyDescent="0.25">
      <c r="A191" s="380" t="s">
        <v>637</v>
      </c>
      <c r="B191" s="380" t="s">
        <v>647</v>
      </c>
      <c r="C191" s="162"/>
      <c r="D191" s="162"/>
      <c r="E191" s="162"/>
      <c r="F191" s="162"/>
      <c r="G191" s="162"/>
      <c r="H191" s="162">
        <v>0.61199999999999999</v>
      </c>
    </row>
    <row r="192" spans="1:8" x14ac:dyDescent="0.25">
      <c r="A192" s="380" t="s">
        <v>637</v>
      </c>
      <c r="B192" s="380" t="s">
        <v>530</v>
      </c>
      <c r="C192" s="162"/>
      <c r="D192" s="162"/>
      <c r="E192" s="162"/>
      <c r="F192" s="162"/>
      <c r="G192" s="162">
        <v>1.18</v>
      </c>
      <c r="H192" s="162">
        <v>2.9363636363636365</v>
      </c>
    </row>
    <row r="193" spans="1:8" x14ac:dyDescent="0.25">
      <c r="A193" s="380" t="s">
        <v>637</v>
      </c>
      <c r="B193" s="380" t="s">
        <v>648</v>
      </c>
      <c r="C193" s="162">
        <v>30000</v>
      </c>
      <c r="D193" s="162"/>
      <c r="E193" s="162"/>
      <c r="F193" s="162"/>
      <c r="G193" s="162"/>
      <c r="H193" s="162"/>
    </row>
    <row r="194" spans="1:8" x14ac:dyDescent="0.25">
      <c r="A194" s="380" t="s">
        <v>637</v>
      </c>
      <c r="B194" s="380" t="s">
        <v>649</v>
      </c>
      <c r="C194" s="162"/>
      <c r="D194" s="162"/>
      <c r="E194" s="162"/>
      <c r="F194" s="162"/>
      <c r="G194" s="162">
        <v>0.660377358490566</v>
      </c>
      <c r="H194" s="162"/>
    </row>
    <row r="195" spans="1:8" x14ac:dyDescent="0.25">
      <c r="A195" s="380" t="s">
        <v>637</v>
      </c>
      <c r="B195" s="380" t="s">
        <v>650</v>
      </c>
      <c r="C195" s="162"/>
      <c r="D195" s="162"/>
      <c r="E195" s="162"/>
      <c r="F195" s="162"/>
      <c r="G195" s="162">
        <v>0.9882075471698113</v>
      </c>
      <c r="H195" s="162"/>
    </row>
    <row r="196" spans="1:8" x14ac:dyDescent="0.25">
      <c r="A196" s="380" t="s">
        <v>616</v>
      </c>
      <c r="B196" s="380" t="s">
        <v>617</v>
      </c>
      <c r="C196" s="162">
        <v>27140</v>
      </c>
      <c r="D196" s="162"/>
      <c r="E196" s="162"/>
      <c r="F196" s="162"/>
      <c r="G196" s="162"/>
      <c r="H196" s="162"/>
    </row>
    <row r="197" spans="1:8" x14ac:dyDescent="0.25">
      <c r="A197" s="555" t="s">
        <v>43</v>
      </c>
      <c r="B197" s="555"/>
      <c r="C197" s="556">
        <v>108503</v>
      </c>
      <c r="D197" s="556">
        <v>8.8299999999999983</v>
      </c>
      <c r="E197" s="556">
        <v>800</v>
      </c>
      <c r="F197" s="556">
        <v>16.2</v>
      </c>
      <c r="G197" s="556">
        <v>3784.6396896226393</v>
      </c>
      <c r="H197" s="556">
        <v>371.23215437392798</v>
      </c>
    </row>
    <row r="198" spans="1:8" x14ac:dyDescent="0.25">
      <c r="A198" s="380" t="s">
        <v>664</v>
      </c>
    </row>
  </sheetData>
  <mergeCells count="3">
    <mergeCell ref="A2:H2"/>
    <mergeCell ref="A3:A4"/>
    <mergeCell ref="B3: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B686-6DDC-408A-9FB9-3CEA59DC8261}">
  <dimension ref="A2:Q107"/>
  <sheetViews>
    <sheetView topLeftCell="A36" zoomScale="55" zoomScaleNormal="55" workbookViewId="0">
      <selection activeCell="F58" sqref="F58"/>
    </sheetView>
  </sheetViews>
  <sheetFormatPr baseColWidth="10" defaultRowHeight="12.75" x14ac:dyDescent="0.2"/>
  <cols>
    <col min="1" max="1" width="44" style="380" customWidth="1"/>
    <col min="2" max="2" width="27.42578125" style="380" customWidth="1"/>
    <col min="3" max="3" width="24.28515625" style="380" customWidth="1"/>
    <col min="4" max="4" width="25.28515625" style="380" customWidth="1"/>
    <col min="5" max="5" width="13.5703125" style="380" customWidth="1"/>
    <col min="6" max="6" width="20.7109375" style="380" customWidth="1"/>
    <col min="7" max="7" width="21.28515625" style="380" customWidth="1"/>
    <col min="8" max="8" width="21.85546875" style="380" customWidth="1"/>
    <col min="9" max="9" width="18" style="380" customWidth="1"/>
    <col min="10" max="11" width="15.5703125" style="380" customWidth="1"/>
    <col min="12" max="16384" width="11.42578125" style="380"/>
  </cols>
  <sheetData>
    <row r="2" spans="1:13" ht="30" customHeight="1" x14ac:dyDescent="0.2">
      <c r="A2" s="617" t="s">
        <v>2636</v>
      </c>
      <c r="B2" s="617"/>
      <c r="G2" s="617" t="s">
        <v>2637</v>
      </c>
      <c r="H2" s="617"/>
      <c r="I2" s="617"/>
      <c r="J2" s="617"/>
      <c r="K2" s="617"/>
      <c r="L2" s="617"/>
      <c r="M2" s="617"/>
    </row>
    <row r="3" spans="1:13" x14ac:dyDescent="0.2">
      <c r="A3" s="513" t="s">
        <v>2326</v>
      </c>
      <c r="B3" s="513" t="s">
        <v>2390</v>
      </c>
    </row>
    <row r="4" spans="1:13" x14ac:dyDescent="0.2">
      <c r="A4" s="488" t="s">
        <v>358</v>
      </c>
      <c r="B4" s="380">
        <v>1</v>
      </c>
      <c r="G4" s="514"/>
      <c r="H4" s="356"/>
    </row>
    <row r="5" spans="1:13" x14ac:dyDescent="0.2">
      <c r="A5" s="488" t="s">
        <v>359</v>
      </c>
      <c r="B5" s="380">
        <v>21</v>
      </c>
    </row>
    <row r="6" spans="1:13" x14ac:dyDescent="0.2">
      <c r="A6" s="488" t="s">
        <v>329</v>
      </c>
      <c r="B6" s="380">
        <v>7</v>
      </c>
    </row>
    <row r="7" spans="1:13" x14ac:dyDescent="0.2">
      <c r="A7" s="488" t="s">
        <v>2391</v>
      </c>
      <c r="B7" s="380">
        <v>63</v>
      </c>
    </row>
    <row r="8" spans="1:13" x14ac:dyDescent="0.2">
      <c r="A8" s="488" t="s">
        <v>331</v>
      </c>
      <c r="B8" s="380">
        <v>36</v>
      </c>
    </row>
    <row r="9" spans="1:13" x14ac:dyDescent="0.2">
      <c r="A9" s="488" t="s">
        <v>332</v>
      </c>
      <c r="B9" s="380">
        <v>17</v>
      </c>
    </row>
    <row r="10" spans="1:13" x14ac:dyDescent="0.2">
      <c r="A10" s="488" t="s">
        <v>333</v>
      </c>
      <c r="B10" s="380">
        <v>7</v>
      </c>
    </row>
    <row r="11" spans="1:13" x14ac:dyDescent="0.2">
      <c r="A11" s="488" t="s">
        <v>361</v>
      </c>
      <c r="B11" s="380">
        <v>4</v>
      </c>
    </row>
    <row r="12" spans="1:13" x14ac:dyDescent="0.2">
      <c r="A12" s="488" t="s">
        <v>346</v>
      </c>
      <c r="B12" s="380">
        <v>23</v>
      </c>
    </row>
    <row r="13" spans="1:13" x14ac:dyDescent="0.2">
      <c r="A13" s="488" t="s">
        <v>334</v>
      </c>
      <c r="B13" s="380">
        <v>21</v>
      </c>
    </row>
    <row r="14" spans="1:13" x14ac:dyDescent="0.2">
      <c r="A14" s="488" t="s">
        <v>335</v>
      </c>
      <c r="B14" s="380">
        <v>63</v>
      </c>
    </row>
    <row r="15" spans="1:13" x14ac:dyDescent="0.2">
      <c r="A15" s="488" t="s">
        <v>668</v>
      </c>
      <c r="B15" s="380">
        <v>26</v>
      </c>
    </row>
    <row r="16" spans="1:13" x14ac:dyDescent="0.2">
      <c r="A16" s="488" t="s">
        <v>337</v>
      </c>
      <c r="B16" s="380">
        <v>140</v>
      </c>
    </row>
    <row r="17" spans="1:11" x14ac:dyDescent="0.2">
      <c r="A17" s="488" t="s">
        <v>339</v>
      </c>
      <c r="B17" s="380">
        <v>3</v>
      </c>
    </row>
    <row r="18" spans="1:11" x14ac:dyDescent="0.2">
      <c r="A18" s="488" t="s">
        <v>2382</v>
      </c>
      <c r="B18" s="380">
        <v>18</v>
      </c>
    </row>
    <row r="19" spans="1:11" x14ac:dyDescent="0.2">
      <c r="A19" s="488" t="s">
        <v>340</v>
      </c>
      <c r="B19" s="380">
        <v>15</v>
      </c>
    </row>
    <row r="20" spans="1:11" x14ac:dyDescent="0.2">
      <c r="A20" s="488" t="s">
        <v>362</v>
      </c>
      <c r="B20" s="380">
        <v>14</v>
      </c>
    </row>
    <row r="21" spans="1:11" x14ac:dyDescent="0.2">
      <c r="A21" s="488" t="s">
        <v>341</v>
      </c>
      <c r="B21" s="380">
        <v>19</v>
      </c>
      <c r="C21" s="488"/>
    </row>
    <row r="22" spans="1:11" x14ac:dyDescent="0.2">
      <c r="A22" s="488" t="s">
        <v>342</v>
      </c>
      <c r="B22" s="380">
        <v>82</v>
      </c>
      <c r="C22" s="488"/>
    </row>
    <row r="23" spans="1:11" x14ac:dyDescent="0.2">
      <c r="A23" s="488" t="s">
        <v>363</v>
      </c>
      <c r="B23" s="380">
        <v>78</v>
      </c>
      <c r="C23" s="488"/>
    </row>
    <row r="24" spans="1:11" x14ac:dyDescent="0.2">
      <c r="A24" s="488" t="s">
        <v>343</v>
      </c>
      <c r="B24" s="380">
        <v>7</v>
      </c>
      <c r="C24" s="488"/>
    </row>
    <row r="25" spans="1:11" x14ac:dyDescent="0.2">
      <c r="A25" s="557" t="s">
        <v>26</v>
      </c>
      <c r="B25" s="558">
        <f>SUM(B4:B24)</f>
        <v>665</v>
      </c>
      <c r="C25" s="488"/>
    </row>
    <row r="26" spans="1:11" x14ac:dyDescent="0.2">
      <c r="A26" s="488" t="s">
        <v>664</v>
      </c>
      <c r="C26" s="488"/>
    </row>
    <row r="27" spans="1:11" x14ac:dyDescent="0.2">
      <c r="A27" s="488"/>
      <c r="C27" s="488"/>
      <c r="G27" s="488" t="s">
        <v>664</v>
      </c>
    </row>
    <row r="31" spans="1:11" x14ac:dyDescent="0.2">
      <c r="A31" s="615" t="s">
        <v>2638</v>
      </c>
      <c r="B31" s="615"/>
      <c r="C31" s="615"/>
      <c r="D31" s="615"/>
      <c r="E31" s="615"/>
      <c r="F31" s="615"/>
      <c r="G31" s="615"/>
      <c r="H31" s="615"/>
      <c r="I31" s="615"/>
      <c r="J31" s="615"/>
      <c r="K31" s="615"/>
    </row>
    <row r="32" spans="1:11" s="161" customFormat="1" ht="25.5" x14ac:dyDescent="0.2">
      <c r="A32" s="559" t="s">
        <v>2392</v>
      </c>
      <c r="B32" s="559" t="s">
        <v>2393</v>
      </c>
      <c r="C32" s="559" t="s">
        <v>2394</v>
      </c>
      <c r="D32" s="559" t="s">
        <v>2395</v>
      </c>
      <c r="E32" s="559" t="s">
        <v>2396</v>
      </c>
      <c r="F32" s="559" t="s">
        <v>2397</v>
      </c>
      <c r="G32" s="559" t="s">
        <v>2398</v>
      </c>
      <c r="H32" s="559" t="s">
        <v>2399</v>
      </c>
      <c r="I32" s="559" t="s">
        <v>2400</v>
      </c>
      <c r="J32" s="559" t="s">
        <v>2401</v>
      </c>
      <c r="K32" s="559" t="s">
        <v>43</v>
      </c>
    </row>
    <row r="33" spans="1:11" x14ac:dyDescent="0.2">
      <c r="A33" s="488" t="s">
        <v>2402</v>
      </c>
      <c r="B33" s="380">
        <v>1431</v>
      </c>
      <c r="C33" s="380">
        <v>9</v>
      </c>
      <c r="D33" s="380">
        <v>0</v>
      </c>
      <c r="K33" s="380">
        <f t="shared" ref="K33:K38" si="0">SUM(B33:J33)</f>
        <v>1440</v>
      </c>
    </row>
    <row r="34" spans="1:11" x14ac:dyDescent="0.2">
      <c r="A34" s="488" t="s">
        <v>2403</v>
      </c>
      <c r="B34" s="380">
        <v>519</v>
      </c>
      <c r="C34" s="380">
        <v>522</v>
      </c>
      <c r="D34" s="380">
        <v>15</v>
      </c>
      <c r="E34" s="380">
        <v>32</v>
      </c>
      <c r="F34" s="380">
        <v>2</v>
      </c>
      <c r="H34" s="380">
        <v>1</v>
      </c>
      <c r="I34" s="380">
        <v>2</v>
      </c>
      <c r="J34" s="380">
        <v>40</v>
      </c>
      <c r="K34" s="380">
        <f t="shared" si="0"/>
        <v>1133</v>
      </c>
    </row>
    <row r="35" spans="1:11" x14ac:dyDescent="0.2">
      <c r="A35" s="488" t="s">
        <v>2384</v>
      </c>
      <c r="D35" s="380">
        <v>76</v>
      </c>
      <c r="K35" s="380">
        <f t="shared" si="0"/>
        <v>76</v>
      </c>
    </row>
    <row r="36" spans="1:11" x14ac:dyDescent="0.2">
      <c r="A36" s="488" t="s">
        <v>2386</v>
      </c>
      <c r="B36" s="380">
        <v>268</v>
      </c>
      <c r="C36" s="380">
        <v>23</v>
      </c>
      <c r="D36" s="380">
        <v>20</v>
      </c>
      <c r="F36" s="380">
        <v>21</v>
      </c>
      <c r="H36" s="380">
        <v>8</v>
      </c>
      <c r="I36" s="380">
        <v>12</v>
      </c>
      <c r="J36" s="380">
        <v>9</v>
      </c>
      <c r="K36" s="380">
        <f t="shared" si="0"/>
        <v>361</v>
      </c>
    </row>
    <row r="37" spans="1:11" x14ac:dyDescent="0.2">
      <c r="A37" s="488" t="s">
        <v>2404</v>
      </c>
      <c r="B37" s="380">
        <v>431</v>
      </c>
      <c r="C37" s="380">
        <v>1</v>
      </c>
      <c r="D37" s="380">
        <v>1</v>
      </c>
      <c r="F37" s="380">
        <v>2</v>
      </c>
      <c r="H37" s="380">
        <v>1</v>
      </c>
      <c r="I37" s="380">
        <v>5</v>
      </c>
      <c r="J37" s="380">
        <v>20</v>
      </c>
      <c r="K37" s="380">
        <f t="shared" si="0"/>
        <v>461</v>
      </c>
    </row>
    <row r="38" spans="1:11" x14ac:dyDescent="0.2">
      <c r="A38" s="488" t="s">
        <v>2383</v>
      </c>
      <c r="D38" s="380">
        <v>0</v>
      </c>
      <c r="G38" s="380">
        <v>17</v>
      </c>
      <c r="K38" s="380">
        <f t="shared" si="0"/>
        <v>17</v>
      </c>
    </row>
    <row r="39" spans="1:11" x14ac:dyDescent="0.2">
      <c r="A39" s="511" t="s">
        <v>43</v>
      </c>
      <c r="B39" s="512">
        <f>SUM(B33:B38)</f>
        <v>2649</v>
      </c>
      <c r="C39" s="512">
        <f t="shared" ref="C39:K39" si="1">SUM(C33:C38)</f>
        <v>555</v>
      </c>
      <c r="D39" s="512">
        <f t="shared" si="1"/>
        <v>112</v>
      </c>
      <c r="E39" s="512">
        <f t="shared" si="1"/>
        <v>32</v>
      </c>
      <c r="F39" s="512">
        <f t="shared" si="1"/>
        <v>25</v>
      </c>
      <c r="G39" s="512">
        <f t="shared" si="1"/>
        <v>17</v>
      </c>
      <c r="H39" s="512">
        <f t="shared" si="1"/>
        <v>10</v>
      </c>
      <c r="I39" s="512">
        <f t="shared" si="1"/>
        <v>19</v>
      </c>
      <c r="J39" s="512">
        <f t="shared" si="1"/>
        <v>69</v>
      </c>
      <c r="K39" s="512">
        <f t="shared" si="1"/>
        <v>3488</v>
      </c>
    </row>
    <row r="40" spans="1:11" x14ac:dyDescent="0.2">
      <c r="A40" s="488" t="s">
        <v>664</v>
      </c>
    </row>
    <row r="41" spans="1:11" x14ac:dyDescent="0.2">
      <c r="A41" s="488" t="s">
        <v>2639</v>
      </c>
    </row>
    <row r="42" spans="1:11" x14ac:dyDescent="0.2">
      <c r="I42" s="560"/>
    </row>
    <row r="43" spans="1:11" ht="24.75" customHeight="1" x14ac:dyDescent="0.2"/>
    <row r="44" spans="1:11" ht="27" customHeight="1" x14ac:dyDescent="0.2">
      <c r="A44" s="617" t="s">
        <v>2640</v>
      </c>
      <c r="B44" s="617"/>
      <c r="C44" s="617"/>
      <c r="D44" s="617"/>
    </row>
    <row r="45" spans="1:11" x14ac:dyDescent="0.2">
      <c r="A45" s="620" t="s">
        <v>1345</v>
      </c>
      <c r="B45" s="646" t="s">
        <v>2405</v>
      </c>
      <c r="C45" s="646"/>
      <c r="D45" s="646"/>
    </row>
    <row r="46" spans="1:11" x14ac:dyDescent="0.2">
      <c r="A46" s="621"/>
      <c r="B46" s="513" t="s">
        <v>2406</v>
      </c>
      <c r="C46" s="513" t="s">
        <v>2394</v>
      </c>
      <c r="D46" s="513" t="s">
        <v>26</v>
      </c>
    </row>
    <row r="47" spans="1:11" ht="25.5" x14ac:dyDescent="0.2">
      <c r="A47" s="561" t="s">
        <v>2643</v>
      </c>
      <c r="B47" s="380">
        <v>2.1549999999999998</v>
      </c>
      <c r="C47" s="380">
        <v>3</v>
      </c>
      <c r="D47" s="380">
        <v>5.1550000000000002</v>
      </c>
      <c r="G47" s="488"/>
    </row>
    <row r="48" spans="1:11" x14ac:dyDescent="0.2">
      <c r="A48" s="561" t="s">
        <v>2644</v>
      </c>
      <c r="B48" s="380">
        <v>12.08</v>
      </c>
      <c r="C48" s="380">
        <v>28</v>
      </c>
      <c r="D48" s="380">
        <v>40.08</v>
      </c>
      <c r="G48" s="488"/>
    </row>
    <row r="49" spans="1:17" x14ac:dyDescent="0.2">
      <c r="A49" s="561" t="s">
        <v>2645</v>
      </c>
      <c r="B49" s="380">
        <v>2.6</v>
      </c>
      <c r="D49" s="380">
        <v>2.6</v>
      </c>
      <c r="G49" s="488"/>
    </row>
    <row r="50" spans="1:17" x14ac:dyDescent="0.2">
      <c r="A50" s="511" t="s">
        <v>26</v>
      </c>
      <c r="B50" s="512">
        <v>16.835000000000001</v>
      </c>
      <c r="C50" s="512">
        <v>31</v>
      </c>
      <c r="D50" s="512">
        <v>47.835000000000001</v>
      </c>
      <c r="G50" s="488"/>
    </row>
    <row r="51" spans="1:17" x14ac:dyDescent="0.2">
      <c r="A51" s="488" t="s">
        <v>664</v>
      </c>
      <c r="G51" s="488"/>
    </row>
    <row r="56" spans="1:17" ht="15" customHeight="1" x14ac:dyDescent="0.2">
      <c r="H56" s="645" t="s">
        <v>2641</v>
      </c>
      <c r="I56" s="645"/>
      <c r="J56" s="645"/>
      <c r="K56" s="645"/>
      <c r="L56" s="645"/>
      <c r="M56" s="645"/>
      <c r="N56" s="645"/>
      <c r="O56" s="645"/>
      <c r="P56" s="645"/>
      <c r="Q56" s="645"/>
    </row>
    <row r="58" spans="1:17" x14ac:dyDescent="0.2">
      <c r="A58" s="513" t="s">
        <v>1345</v>
      </c>
      <c r="B58" s="513" t="s">
        <v>2407</v>
      </c>
      <c r="D58" s="558"/>
    </row>
    <row r="59" spans="1:17" x14ac:dyDescent="0.2">
      <c r="A59" s="562" t="s">
        <v>2408</v>
      </c>
      <c r="B59" s="563">
        <v>20</v>
      </c>
      <c r="C59" s="380">
        <v>1400</v>
      </c>
      <c r="D59" s="380" t="s">
        <v>2409</v>
      </c>
      <c r="F59" s="380" t="s">
        <v>2410</v>
      </c>
    </row>
    <row r="60" spans="1:17" x14ac:dyDescent="0.2">
      <c r="A60" s="562" t="s">
        <v>2411</v>
      </c>
      <c r="B60" s="563">
        <v>20</v>
      </c>
      <c r="C60" s="380">
        <v>1400</v>
      </c>
      <c r="D60" s="380" t="s">
        <v>2412</v>
      </c>
      <c r="F60" s="380" t="s">
        <v>2413</v>
      </c>
    </row>
    <row r="61" spans="1:17" x14ac:dyDescent="0.2">
      <c r="A61" s="562" t="s">
        <v>2414</v>
      </c>
      <c r="B61" s="563">
        <v>23</v>
      </c>
      <c r="C61" s="380">
        <v>1400</v>
      </c>
      <c r="D61" s="380" t="s">
        <v>2415</v>
      </c>
      <c r="F61" s="380" t="s">
        <v>2416</v>
      </c>
    </row>
    <row r="62" spans="1:17" x14ac:dyDescent="0.2">
      <c r="A62" s="562" t="s">
        <v>2417</v>
      </c>
      <c r="B62" s="563">
        <v>23</v>
      </c>
      <c r="C62" s="380">
        <v>1400</v>
      </c>
      <c r="D62" s="380" t="s">
        <v>2418</v>
      </c>
      <c r="F62" s="380" t="s">
        <v>2419</v>
      </c>
    </row>
    <row r="63" spans="1:17" x14ac:dyDescent="0.2">
      <c r="A63" s="562" t="s">
        <v>2420</v>
      </c>
      <c r="B63" s="563">
        <v>27</v>
      </c>
      <c r="C63" s="380">
        <v>1400</v>
      </c>
      <c r="D63" s="380" t="s">
        <v>2421</v>
      </c>
      <c r="F63" s="380" t="s">
        <v>2422</v>
      </c>
    </row>
    <row r="64" spans="1:17" x14ac:dyDescent="0.2">
      <c r="A64" s="562" t="s">
        <v>2423</v>
      </c>
      <c r="B64" s="563">
        <v>27</v>
      </c>
      <c r="C64" s="380">
        <v>1400</v>
      </c>
      <c r="D64" s="380" t="s">
        <v>2424</v>
      </c>
      <c r="F64" s="380" t="s">
        <v>2425</v>
      </c>
    </row>
    <row r="65" spans="1:6" x14ac:dyDescent="0.2">
      <c r="A65" s="562" t="s">
        <v>2426</v>
      </c>
      <c r="B65" s="563">
        <v>28</v>
      </c>
      <c r="C65" s="380">
        <v>1400</v>
      </c>
      <c r="D65" s="380" t="s">
        <v>2427</v>
      </c>
      <c r="F65" s="380" t="s">
        <v>2428</v>
      </c>
    </row>
    <row r="66" spans="1:6" x14ac:dyDescent="0.2">
      <c r="A66" s="562" t="s">
        <v>2429</v>
      </c>
      <c r="B66" s="563">
        <v>30</v>
      </c>
      <c r="C66" s="380">
        <v>1400</v>
      </c>
      <c r="D66" s="380" t="s">
        <v>2430</v>
      </c>
      <c r="F66" s="380" t="s">
        <v>2431</v>
      </c>
    </row>
    <row r="67" spans="1:6" x14ac:dyDescent="0.2">
      <c r="A67" s="562" t="s">
        <v>2432</v>
      </c>
      <c r="B67" s="563">
        <v>36</v>
      </c>
      <c r="C67" s="380">
        <v>1400</v>
      </c>
      <c r="D67" s="380" t="s">
        <v>2433</v>
      </c>
      <c r="F67" s="380" t="s">
        <v>2434</v>
      </c>
    </row>
    <row r="68" spans="1:6" x14ac:dyDescent="0.2">
      <c r="A68" s="562" t="s">
        <v>2435</v>
      </c>
      <c r="B68" s="563">
        <v>37</v>
      </c>
      <c r="C68" s="380">
        <v>1400</v>
      </c>
      <c r="D68" s="380" t="s">
        <v>2436</v>
      </c>
      <c r="F68" s="380" t="s">
        <v>2437</v>
      </c>
    </row>
    <row r="69" spans="1:6" x14ac:dyDescent="0.2">
      <c r="A69" s="562" t="s">
        <v>2438</v>
      </c>
      <c r="B69" s="563">
        <v>43</v>
      </c>
      <c r="C69" s="380">
        <v>1400</v>
      </c>
      <c r="D69" s="380" t="s">
        <v>2439</v>
      </c>
      <c r="F69" s="380" t="s">
        <v>2439</v>
      </c>
    </row>
    <row r="70" spans="1:6" x14ac:dyDescent="0.2">
      <c r="A70" s="562" t="s">
        <v>2440</v>
      </c>
      <c r="B70" s="563">
        <v>48</v>
      </c>
      <c r="C70" s="380">
        <v>1400</v>
      </c>
      <c r="D70" s="380" t="s">
        <v>2437</v>
      </c>
      <c r="F70" s="380" t="s">
        <v>2436</v>
      </c>
    </row>
    <row r="71" spans="1:6" x14ac:dyDescent="0.2">
      <c r="A71" s="562" t="s">
        <v>2441</v>
      </c>
      <c r="B71" s="563">
        <v>62</v>
      </c>
      <c r="C71" s="380">
        <v>1400</v>
      </c>
      <c r="D71" s="380" t="s">
        <v>2434</v>
      </c>
      <c r="F71" s="380" t="s">
        <v>2433</v>
      </c>
    </row>
    <row r="72" spans="1:6" x14ac:dyDescent="0.2">
      <c r="A72" s="562" t="s">
        <v>2442</v>
      </c>
      <c r="B72" s="563">
        <v>71</v>
      </c>
      <c r="C72" s="380">
        <v>1400</v>
      </c>
      <c r="D72" s="380" t="s">
        <v>2431</v>
      </c>
      <c r="F72" s="380" t="s">
        <v>2430</v>
      </c>
    </row>
    <row r="73" spans="1:6" x14ac:dyDescent="0.2">
      <c r="A73" s="562" t="s">
        <v>2443</v>
      </c>
      <c r="B73" s="563">
        <v>76</v>
      </c>
      <c r="C73" s="380">
        <v>1400</v>
      </c>
      <c r="D73" s="380" t="s">
        <v>2428</v>
      </c>
      <c r="F73" s="380" t="s">
        <v>2427</v>
      </c>
    </row>
    <row r="74" spans="1:6" x14ac:dyDescent="0.2">
      <c r="A74" s="562" t="s">
        <v>2444</v>
      </c>
      <c r="B74" s="563">
        <v>86</v>
      </c>
      <c r="C74" s="380">
        <v>1400</v>
      </c>
      <c r="D74" s="380" t="s">
        <v>2425</v>
      </c>
      <c r="F74" s="380" t="s">
        <v>2421</v>
      </c>
    </row>
    <row r="75" spans="1:6" x14ac:dyDescent="0.2">
      <c r="A75" s="564" t="s">
        <v>2445</v>
      </c>
      <c r="B75" s="563">
        <v>92</v>
      </c>
      <c r="C75" s="380">
        <v>1400</v>
      </c>
      <c r="D75" s="380" t="s">
        <v>2422</v>
      </c>
      <c r="F75" s="380" t="s">
        <v>2424</v>
      </c>
    </row>
    <row r="76" spans="1:6" x14ac:dyDescent="0.2">
      <c r="A76" s="564" t="s">
        <v>2446</v>
      </c>
      <c r="B76" s="563">
        <v>123</v>
      </c>
      <c r="C76" s="380">
        <v>1400</v>
      </c>
      <c r="D76" s="380" t="s">
        <v>2419</v>
      </c>
      <c r="F76" s="380" t="s">
        <v>2415</v>
      </c>
    </row>
    <row r="77" spans="1:6" x14ac:dyDescent="0.2">
      <c r="A77" s="564" t="s">
        <v>2447</v>
      </c>
      <c r="B77" s="563">
        <v>148</v>
      </c>
      <c r="C77" s="380">
        <v>1400</v>
      </c>
      <c r="D77" s="380" t="s">
        <v>2416</v>
      </c>
      <c r="F77" s="380" t="s">
        <v>2418</v>
      </c>
    </row>
    <row r="78" spans="1:6" x14ac:dyDescent="0.2">
      <c r="A78" s="564" t="s">
        <v>2448</v>
      </c>
      <c r="B78" s="563">
        <v>381</v>
      </c>
      <c r="C78" s="380">
        <v>1400</v>
      </c>
      <c r="D78" s="380" t="s">
        <v>2413</v>
      </c>
      <c r="F78" s="380" t="s">
        <v>2409</v>
      </c>
    </row>
    <row r="79" spans="1:6" x14ac:dyDescent="0.2">
      <c r="A79" s="564" t="s">
        <v>2449</v>
      </c>
      <c r="B79" s="563">
        <v>1339</v>
      </c>
      <c r="C79" s="380">
        <v>1400</v>
      </c>
      <c r="D79" s="380" t="s">
        <v>2410</v>
      </c>
      <c r="F79" s="380" t="s">
        <v>2412</v>
      </c>
    </row>
    <row r="81" spans="1:10" x14ac:dyDescent="0.2">
      <c r="B81" s="563"/>
    </row>
    <row r="82" spans="1:10" x14ac:dyDescent="0.2">
      <c r="A82" s="488"/>
      <c r="B82" s="380">
        <f>SUM(B59:B79)</f>
        <v>2740</v>
      </c>
    </row>
    <row r="83" spans="1:10" x14ac:dyDescent="0.2">
      <c r="A83" s="488"/>
    </row>
    <row r="84" spans="1:10" x14ac:dyDescent="0.2">
      <c r="A84" s="488"/>
      <c r="H84" s="524" t="s">
        <v>664</v>
      </c>
    </row>
    <row r="85" spans="1:10" x14ac:dyDescent="0.2">
      <c r="A85" s="488"/>
      <c r="H85" s="524" t="s">
        <v>2642</v>
      </c>
    </row>
    <row r="86" spans="1:10" x14ac:dyDescent="0.2">
      <c r="A86" s="488"/>
      <c r="J86" s="488"/>
    </row>
    <row r="87" spans="1:10" x14ac:dyDescent="0.2">
      <c r="A87" s="488"/>
    </row>
    <row r="88" spans="1:10" x14ac:dyDescent="0.2">
      <c r="A88" s="488"/>
    </row>
    <row r="89" spans="1:10" x14ac:dyDescent="0.2">
      <c r="A89" s="488"/>
    </row>
    <row r="90" spans="1:10" x14ac:dyDescent="0.2">
      <c r="A90" s="488"/>
    </row>
    <row r="91" spans="1:10" x14ac:dyDescent="0.2">
      <c r="A91" s="488"/>
    </row>
    <row r="92" spans="1:10" x14ac:dyDescent="0.2">
      <c r="A92" s="488"/>
    </row>
    <row r="93" spans="1:10" x14ac:dyDescent="0.2">
      <c r="A93" s="488"/>
    </row>
    <row r="103" spans="1:2" x14ac:dyDescent="0.2">
      <c r="B103" s="380">
        <v>19</v>
      </c>
    </row>
    <row r="105" spans="1:2" x14ac:dyDescent="0.2">
      <c r="A105" s="562"/>
      <c r="B105" s="563"/>
    </row>
    <row r="106" spans="1:2" x14ac:dyDescent="0.2">
      <c r="A106" s="562"/>
      <c r="B106" s="563"/>
    </row>
    <row r="107" spans="1:2" x14ac:dyDescent="0.2">
      <c r="A107" s="562"/>
      <c r="B107" s="563"/>
    </row>
  </sheetData>
  <mergeCells count="7">
    <mergeCell ref="H56:Q56"/>
    <mergeCell ref="B45:D45"/>
    <mergeCell ref="A2:B2"/>
    <mergeCell ref="G2:M2"/>
    <mergeCell ref="A31:K31"/>
    <mergeCell ref="A45:A46"/>
    <mergeCell ref="A44:D44"/>
  </mergeCells>
  <pageMargins left="0.7" right="0.7" top="0.75" bottom="0.75" header="0.3" footer="0.3"/>
  <pageSetup paperSize="9" orientation="portrait"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995D-6745-4C02-9F31-8FB3CE5E0922}">
  <dimension ref="B3:G30"/>
  <sheetViews>
    <sheetView showGridLines="0" workbookViewId="0">
      <selection activeCell="D25" sqref="D25"/>
    </sheetView>
  </sheetViews>
  <sheetFormatPr baseColWidth="10" defaultRowHeight="15" x14ac:dyDescent="0.25"/>
  <cols>
    <col min="1" max="1" width="3.7109375" customWidth="1"/>
    <col min="2" max="2" width="20.140625" customWidth="1"/>
    <col min="3" max="3" width="25" customWidth="1"/>
    <col min="4" max="4" width="21.5703125" bestFit="1" customWidth="1"/>
    <col min="5" max="5" width="18.7109375" bestFit="1" customWidth="1"/>
    <col min="6" max="6" width="16.42578125" bestFit="1" customWidth="1"/>
    <col min="7" max="7" width="9.85546875" bestFit="1" customWidth="1"/>
  </cols>
  <sheetData>
    <row r="3" spans="2:3" x14ac:dyDescent="0.25">
      <c r="B3" s="647" t="s">
        <v>2646</v>
      </c>
      <c r="C3" s="647"/>
    </row>
    <row r="4" spans="2:3" x14ac:dyDescent="0.25">
      <c r="B4" s="122" t="s">
        <v>23</v>
      </c>
      <c r="C4" s="122" t="s">
        <v>345</v>
      </c>
    </row>
    <row r="5" spans="2:3" x14ac:dyDescent="0.25">
      <c r="B5" t="s">
        <v>330</v>
      </c>
      <c r="C5">
        <v>2</v>
      </c>
    </row>
    <row r="6" spans="2:3" x14ac:dyDescent="0.25">
      <c r="B6" t="s">
        <v>332</v>
      </c>
      <c r="C6">
        <v>6</v>
      </c>
    </row>
    <row r="7" spans="2:3" x14ac:dyDescent="0.25">
      <c r="B7" t="s">
        <v>333</v>
      </c>
      <c r="C7">
        <v>10</v>
      </c>
    </row>
    <row r="8" spans="2:3" x14ac:dyDescent="0.25">
      <c r="B8" t="s">
        <v>346</v>
      </c>
      <c r="C8">
        <v>7</v>
      </c>
    </row>
    <row r="9" spans="2:3" x14ac:dyDescent="0.25">
      <c r="B9" t="s">
        <v>335</v>
      </c>
      <c r="C9">
        <v>12</v>
      </c>
    </row>
    <row r="10" spans="2:3" x14ac:dyDescent="0.25">
      <c r="B10" t="s">
        <v>336</v>
      </c>
      <c r="C10">
        <v>1</v>
      </c>
    </row>
    <row r="11" spans="2:3" x14ac:dyDescent="0.25">
      <c r="B11" t="s">
        <v>337</v>
      </c>
      <c r="C11">
        <v>1</v>
      </c>
    </row>
    <row r="12" spans="2:3" x14ac:dyDescent="0.25">
      <c r="B12" t="s">
        <v>343</v>
      </c>
      <c r="C12">
        <v>5</v>
      </c>
    </row>
    <row r="13" spans="2:3" x14ac:dyDescent="0.25">
      <c r="B13" s="123" t="s">
        <v>331</v>
      </c>
      <c r="C13" s="123">
        <v>6</v>
      </c>
    </row>
    <row r="14" spans="2:3" x14ac:dyDescent="0.25">
      <c r="B14" s="124" t="s">
        <v>347</v>
      </c>
      <c r="C14" s="124">
        <f>SUM(C5:C13)</f>
        <v>50</v>
      </c>
    </row>
    <row r="15" spans="2:3" x14ac:dyDescent="0.25">
      <c r="B15" s="537" t="s">
        <v>664</v>
      </c>
    </row>
    <row r="17" spans="2:7" x14ac:dyDescent="0.25">
      <c r="B17" s="648" t="s">
        <v>2647</v>
      </c>
      <c r="C17" s="648"/>
      <c r="D17" s="648"/>
      <c r="E17" s="648"/>
      <c r="F17" s="648"/>
      <c r="G17" s="648"/>
    </row>
    <row r="18" spans="2:7" x14ac:dyDescent="0.25">
      <c r="B18" s="649" t="s">
        <v>15</v>
      </c>
      <c r="C18" s="651" t="s">
        <v>348</v>
      </c>
      <c r="D18" s="652"/>
      <c r="E18" s="652"/>
      <c r="F18" s="652"/>
      <c r="G18" s="653"/>
    </row>
    <row r="19" spans="2:7" x14ac:dyDescent="0.25">
      <c r="B19" s="650"/>
      <c r="C19" s="125" t="s">
        <v>349</v>
      </c>
      <c r="D19" s="125" t="s">
        <v>350</v>
      </c>
      <c r="E19" s="126" t="s">
        <v>351</v>
      </c>
      <c r="F19" s="126" t="s">
        <v>352</v>
      </c>
      <c r="G19" s="126" t="s">
        <v>353</v>
      </c>
    </row>
    <row r="20" spans="2:7" x14ac:dyDescent="0.25">
      <c r="B20" s="127" t="s">
        <v>330</v>
      </c>
      <c r="C20" s="128"/>
      <c r="D20" s="128"/>
      <c r="E20" s="128"/>
      <c r="F20" s="128"/>
      <c r="G20" s="128">
        <v>15500</v>
      </c>
    </row>
    <row r="21" spans="2:7" x14ac:dyDescent="0.25">
      <c r="B21" s="127" t="s">
        <v>331</v>
      </c>
      <c r="C21" s="128"/>
      <c r="D21" s="128"/>
      <c r="E21" s="128">
        <v>35.26</v>
      </c>
      <c r="F21" s="128"/>
      <c r="G21" s="128"/>
    </row>
    <row r="22" spans="2:7" x14ac:dyDescent="0.25">
      <c r="B22" s="127" t="s">
        <v>332</v>
      </c>
      <c r="C22" s="128">
        <v>1425.3</v>
      </c>
      <c r="D22" s="128"/>
      <c r="E22" s="128">
        <v>9.59</v>
      </c>
      <c r="F22" s="128"/>
      <c r="G22" s="128"/>
    </row>
    <row r="23" spans="2:7" x14ac:dyDescent="0.25">
      <c r="B23" s="127" t="s">
        <v>333</v>
      </c>
      <c r="C23" s="128"/>
      <c r="D23" s="128"/>
      <c r="E23" s="128">
        <v>86.042000000000002</v>
      </c>
      <c r="F23" s="128"/>
      <c r="G23" s="128"/>
    </row>
    <row r="24" spans="2:7" x14ac:dyDescent="0.25">
      <c r="B24" s="127" t="s">
        <v>346</v>
      </c>
      <c r="C24" s="128"/>
      <c r="D24" s="128">
        <v>3.0322783018867927</v>
      </c>
      <c r="E24" s="128">
        <v>43.015870283018863</v>
      </c>
      <c r="F24" s="128"/>
      <c r="G24" s="128"/>
    </row>
    <row r="25" spans="2:7" x14ac:dyDescent="0.25">
      <c r="B25" s="127" t="s">
        <v>335</v>
      </c>
      <c r="C25" s="128"/>
      <c r="D25" s="128"/>
      <c r="E25" s="128">
        <v>215.74000000000004</v>
      </c>
      <c r="F25" s="128">
        <v>30.674999999999997</v>
      </c>
      <c r="G25" s="128"/>
    </row>
    <row r="26" spans="2:7" x14ac:dyDescent="0.25">
      <c r="B26" s="127" t="s">
        <v>336</v>
      </c>
      <c r="C26" s="128">
        <v>24310</v>
      </c>
      <c r="D26" s="128"/>
      <c r="E26" s="128"/>
      <c r="F26" s="128"/>
      <c r="G26" s="128"/>
    </row>
    <row r="27" spans="2:7" x14ac:dyDescent="0.25">
      <c r="B27" s="127" t="s">
        <v>337</v>
      </c>
      <c r="C27" s="128"/>
      <c r="D27" s="128"/>
      <c r="E27" s="128">
        <v>30.350999999999999</v>
      </c>
      <c r="F27" s="128"/>
      <c r="G27" s="128"/>
    </row>
    <row r="28" spans="2:7" x14ac:dyDescent="0.25">
      <c r="B28" s="127" t="s">
        <v>343</v>
      </c>
      <c r="C28" s="128"/>
      <c r="D28" s="128"/>
      <c r="E28" s="128">
        <v>31.188000000000002</v>
      </c>
      <c r="F28" s="128">
        <v>317.01099999999991</v>
      </c>
      <c r="G28" s="128"/>
    </row>
    <row r="29" spans="2:7" x14ac:dyDescent="0.25">
      <c r="B29" s="129" t="s">
        <v>43</v>
      </c>
      <c r="C29" s="130">
        <v>25735.3</v>
      </c>
      <c r="D29" s="130">
        <v>3.0322783018867927</v>
      </c>
      <c r="E29" s="130">
        <v>451.18687028301889</v>
      </c>
      <c r="F29" s="130">
        <v>347.68599999999992</v>
      </c>
      <c r="G29" s="130">
        <v>15500</v>
      </c>
    </row>
    <row r="30" spans="2:7" x14ac:dyDescent="0.25">
      <c r="B30" s="565" t="s">
        <v>664</v>
      </c>
    </row>
  </sheetData>
  <mergeCells count="4">
    <mergeCell ref="B3:C3"/>
    <mergeCell ref="B17:G17"/>
    <mergeCell ref="B18:B19"/>
    <mergeCell ref="C18:G18"/>
  </mergeCells>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838C0-8741-40CE-B33E-0B78F184BEA3}">
  <dimension ref="A2:D42"/>
  <sheetViews>
    <sheetView workbookViewId="0">
      <selection activeCell="A5" sqref="A5:A9"/>
    </sheetView>
  </sheetViews>
  <sheetFormatPr baseColWidth="10" defaultRowHeight="12.75" x14ac:dyDescent="0.2"/>
  <cols>
    <col min="1" max="1" width="26.42578125" style="380" customWidth="1"/>
    <col min="2" max="2" width="12.85546875" style="380" customWidth="1"/>
    <col min="3" max="3" width="52.7109375" style="380" customWidth="1"/>
    <col min="4" max="4" width="12.28515625" style="380" customWidth="1"/>
    <col min="5" max="16384" width="11.42578125" style="380"/>
  </cols>
  <sheetData>
    <row r="2" spans="1:4" ht="13.5" thickBot="1" x14ac:dyDescent="0.25">
      <c r="A2" s="662" t="s">
        <v>2648</v>
      </c>
      <c r="B2" s="662"/>
      <c r="C2" s="662"/>
      <c r="D2" s="662"/>
    </row>
    <row r="3" spans="1:4" ht="13.5" thickBot="1" x14ac:dyDescent="0.25">
      <c r="A3" s="381" t="s">
        <v>184</v>
      </c>
      <c r="B3" s="382" t="s">
        <v>23</v>
      </c>
      <c r="C3" s="382" t="s">
        <v>68</v>
      </c>
      <c r="D3" s="383" t="s">
        <v>47</v>
      </c>
    </row>
    <row r="4" spans="1:4" ht="13.5" thickBot="1" x14ac:dyDescent="0.25">
      <c r="A4" s="374">
        <v>2020</v>
      </c>
      <c r="B4" s="375" t="s">
        <v>62</v>
      </c>
      <c r="C4" s="375" t="s">
        <v>69</v>
      </c>
      <c r="D4" s="376">
        <v>1</v>
      </c>
    </row>
    <row r="5" spans="1:4" ht="13.5" thickBot="1" x14ac:dyDescent="0.25">
      <c r="A5" s="654">
        <v>2019</v>
      </c>
      <c r="B5" s="377" t="s">
        <v>65</v>
      </c>
      <c r="C5" s="377" t="s">
        <v>2453</v>
      </c>
      <c r="D5" s="378">
        <v>1</v>
      </c>
    </row>
    <row r="6" spans="1:4" ht="13.5" thickBot="1" x14ac:dyDescent="0.25">
      <c r="A6" s="655"/>
      <c r="B6" s="375" t="s">
        <v>29</v>
      </c>
      <c r="C6" s="375" t="s">
        <v>69</v>
      </c>
      <c r="D6" s="376">
        <v>2</v>
      </c>
    </row>
    <row r="7" spans="1:4" ht="13.5" thickBot="1" x14ac:dyDescent="0.25">
      <c r="A7" s="655"/>
      <c r="B7" s="377" t="s">
        <v>16</v>
      </c>
      <c r="C7" s="377" t="s">
        <v>2454</v>
      </c>
      <c r="D7" s="378">
        <v>1</v>
      </c>
    </row>
    <row r="8" spans="1:4" ht="13.5" thickBot="1" x14ac:dyDescent="0.25">
      <c r="A8" s="655"/>
      <c r="B8" s="657" t="s">
        <v>41</v>
      </c>
      <c r="C8" s="375" t="s">
        <v>2455</v>
      </c>
      <c r="D8" s="376">
        <v>1</v>
      </c>
    </row>
    <row r="9" spans="1:4" ht="13.5" thickBot="1" x14ac:dyDescent="0.25">
      <c r="A9" s="656"/>
      <c r="B9" s="658"/>
      <c r="C9" s="377" t="s">
        <v>69</v>
      </c>
      <c r="D9" s="378">
        <v>1</v>
      </c>
    </row>
    <row r="10" spans="1:4" ht="13.5" thickBot="1" x14ac:dyDescent="0.25">
      <c r="A10" s="663">
        <v>2018</v>
      </c>
      <c r="B10" s="375" t="s">
        <v>28</v>
      </c>
      <c r="C10" s="375" t="s">
        <v>2453</v>
      </c>
      <c r="D10" s="376">
        <v>1</v>
      </c>
    </row>
    <row r="11" spans="1:4" ht="13.5" thickBot="1" x14ac:dyDescent="0.25">
      <c r="A11" s="664"/>
      <c r="B11" s="377" t="s">
        <v>65</v>
      </c>
      <c r="C11" s="377" t="s">
        <v>2456</v>
      </c>
      <c r="D11" s="378">
        <v>1</v>
      </c>
    </row>
    <row r="12" spans="1:4" ht="13.5" thickBot="1" x14ac:dyDescent="0.25">
      <c r="A12" s="664"/>
      <c r="B12" s="375" t="s">
        <v>30</v>
      </c>
      <c r="C12" s="375" t="s">
        <v>69</v>
      </c>
      <c r="D12" s="376">
        <v>1</v>
      </c>
    </row>
    <row r="13" spans="1:4" ht="13.5" thickBot="1" x14ac:dyDescent="0.25">
      <c r="A13" s="664"/>
      <c r="B13" s="377" t="s">
        <v>34</v>
      </c>
      <c r="C13" s="377" t="s">
        <v>2457</v>
      </c>
      <c r="D13" s="378">
        <v>1</v>
      </c>
    </row>
    <row r="14" spans="1:4" ht="13.5" thickBot="1" x14ac:dyDescent="0.25">
      <c r="A14" s="664"/>
      <c r="B14" s="657" t="s">
        <v>16</v>
      </c>
      <c r="C14" s="375" t="s">
        <v>2456</v>
      </c>
      <c r="D14" s="376">
        <v>1</v>
      </c>
    </row>
    <row r="15" spans="1:4" ht="13.5" thickBot="1" x14ac:dyDescent="0.25">
      <c r="A15" s="664"/>
      <c r="B15" s="668"/>
      <c r="C15" s="377" t="s">
        <v>2458</v>
      </c>
      <c r="D15" s="378">
        <v>1</v>
      </c>
    </row>
    <row r="16" spans="1:4" ht="13.5" thickBot="1" x14ac:dyDescent="0.25">
      <c r="A16" s="664"/>
      <c r="B16" s="668"/>
      <c r="C16" s="375" t="s">
        <v>2457</v>
      </c>
      <c r="D16" s="376">
        <v>1</v>
      </c>
    </row>
    <row r="17" spans="1:4" ht="13.5" thickBot="1" x14ac:dyDescent="0.25">
      <c r="A17" s="664"/>
      <c r="B17" s="658"/>
      <c r="C17" s="377" t="s">
        <v>2453</v>
      </c>
      <c r="D17" s="378">
        <v>2</v>
      </c>
    </row>
    <row r="18" spans="1:4" ht="13.5" thickBot="1" x14ac:dyDescent="0.25">
      <c r="A18" s="665"/>
      <c r="B18" s="375" t="s">
        <v>37</v>
      </c>
      <c r="C18" s="375" t="s">
        <v>2453</v>
      </c>
      <c r="D18" s="376">
        <v>1</v>
      </c>
    </row>
    <row r="19" spans="1:4" ht="13.5" thickBot="1" x14ac:dyDescent="0.25">
      <c r="A19" s="654">
        <v>2017</v>
      </c>
      <c r="B19" s="377" t="s">
        <v>29</v>
      </c>
      <c r="C19" s="377" t="s">
        <v>69</v>
      </c>
      <c r="D19" s="378">
        <v>1</v>
      </c>
    </row>
    <row r="20" spans="1:4" ht="13.5" thickBot="1" x14ac:dyDescent="0.25">
      <c r="A20" s="655"/>
      <c r="B20" s="657" t="s">
        <v>30</v>
      </c>
      <c r="C20" s="375" t="s">
        <v>2457</v>
      </c>
      <c r="D20" s="376">
        <v>2</v>
      </c>
    </row>
    <row r="21" spans="1:4" ht="13.5" thickBot="1" x14ac:dyDescent="0.25">
      <c r="A21" s="655"/>
      <c r="B21" s="658"/>
      <c r="C21" s="377" t="s">
        <v>2453</v>
      </c>
      <c r="D21" s="378">
        <v>1</v>
      </c>
    </row>
    <row r="22" spans="1:4" ht="13.5" thickBot="1" x14ac:dyDescent="0.25">
      <c r="A22" s="655"/>
      <c r="B22" s="657" t="s">
        <v>16</v>
      </c>
      <c r="C22" s="375" t="s">
        <v>2458</v>
      </c>
      <c r="D22" s="376">
        <v>1</v>
      </c>
    </row>
    <row r="23" spans="1:4" ht="13.5" thickBot="1" x14ac:dyDescent="0.25">
      <c r="A23" s="655"/>
      <c r="B23" s="658"/>
      <c r="C23" s="377" t="s">
        <v>2453</v>
      </c>
      <c r="D23" s="378">
        <v>1</v>
      </c>
    </row>
    <row r="24" spans="1:4" ht="13.5" thickBot="1" x14ac:dyDescent="0.25">
      <c r="A24" s="655"/>
      <c r="B24" s="375" t="s">
        <v>37</v>
      </c>
      <c r="C24" s="375" t="s">
        <v>69</v>
      </c>
      <c r="D24" s="376">
        <v>2</v>
      </c>
    </row>
    <row r="25" spans="1:4" ht="13.5" thickBot="1" x14ac:dyDescent="0.25">
      <c r="A25" s="656"/>
      <c r="B25" s="377" t="s">
        <v>38</v>
      </c>
      <c r="C25" s="377" t="s">
        <v>69</v>
      </c>
      <c r="D25" s="378">
        <v>1</v>
      </c>
    </row>
    <row r="26" spans="1:4" ht="13.5" thickBot="1" x14ac:dyDescent="0.25">
      <c r="A26" s="663">
        <v>2016</v>
      </c>
      <c r="B26" s="375" t="s">
        <v>28</v>
      </c>
      <c r="C26" s="375" t="s">
        <v>69</v>
      </c>
      <c r="D26" s="376">
        <v>2</v>
      </c>
    </row>
    <row r="27" spans="1:4" ht="13.5" thickBot="1" x14ac:dyDescent="0.25">
      <c r="A27" s="664"/>
      <c r="B27" s="666" t="s">
        <v>2459</v>
      </c>
      <c r="C27" s="377" t="s">
        <v>2460</v>
      </c>
      <c r="D27" s="378">
        <v>1</v>
      </c>
    </row>
    <row r="28" spans="1:4" ht="13.5" thickBot="1" x14ac:dyDescent="0.25">
      <c r="A28" s="664"/>
      <c r="B28" s="667"/>
      <c r="C28" s="375" t="s">
        <v>2453</v>
      </c>
      <c r="D28" s="376">
        <v>1</v>
      </c>
    </row>
    <row r="29" spans="1:4" ht="13.5" thickBot="1" x14ac:dyDescent="0.25">
      <c r="A29" s="664"/>
      <c r="B29" s="666" t="s">
        <v>16</v>
      </c>
      <c r="C29" s="377" t="s">
        <v>69</v>
      </c>
      <c r="D29" s="378">
        <v>2</v>
      </c>
    </row>
    <row r="30" spans="1:4" ht="13.5" thickBot="1" x14ac:dyDescent="0.25">
      <c r="A30" s="664"/>
      <c r="B30" s="667"/>
      <c r="C30" s="375" t="s">
        <v>2453</v>
      </c>
      <c r="D30" s="376">
        <v>1</v>
      </c>
    </row>
    <row r="31" spans="1:4" ht="13.5" thickBot="1" x14ac:dyDescent="0.25">
      <c r="A31" s="664"/>
      <c r="B31" s="377" t="s">
        <v>37</v>
      </c>
      <c r="C31" s="377" t="s">
        <v>2457</v>
      </c>
      <c r="D31" s="378">
        <v>3</v>
      </c>
    </row>
    <row r="32" spans="1:4" ht="13.5" thickBot="1" x14ac:dyDescent="0.25">
      <c r="A32" s="664"/>
      <c r="B32" s="375" t="s">
        <v>20</v>
      </c>
      <c r="C32" s="375" t="s">
        <v>69</v>
      </c>
      <c r="D32" s="376">
        <v>1</v>
      </c>
    </row>
    <row r="33" spans="1:4" ht="13.5" thickBot="1" x14ac:dyDescent="0.25">
      <c r="A33" s="664"/>
      <c r="B33" s="377" t="s">
        <v>64</v>
      </c>
      <c r="C33" s="377" t="s">
        <v>2456</v>
      </c>
      <c r="D33" s="378">
        <v>1</v>
      </c>
    </row>
    <row r="34" spans="1:4" ht="13.5" thickBot="1" x14ac:dyDescent="0.25">
      <c r="A34" s="665"/>
      <c r="B34" s="375" t="s">
        <v>42</v>
      </c>
      <c r="C34" s="375" t="s">
        <v>69</v>
      </c>
      <c r="D34" s="376">
        <v>2</v>
      </c>
    </row>
    <row r="35" spans="1:4" ht="13.5" thickBot="1" x14ac:dyDescent="0.25">
      <c r="A35" s="379">
        <v>2012</v>
      </c>
      <c r="B35" s="377" t="s">
        <v>16</v>
      </c>
      <c r="C35" s="377" t="s">
        <v>2456</v>
      </c>
      <c r="D35" s="378">
        <v>1</v>
      </c>
    </row>
    <row r="36" spans="1:4" ht="13.5" thickBot="1" x14ac:dyDescent="0.25">
      <c r="A36" s="374">
        <v>2008</v>
      </c>
      <c r="B36" s="375" t="s">
        <v>32</v>
      </c>
      <c r="C36" s="375" t="s">
        <v>2461</v>
      </c>
      <c r="D36" s="376">
        <v>1</v>
      </c>
    </row>
    <row r="37" spans="1:4" ht="13.5" thickBot="1" x14ac:dyDescent="0.25">
      <c r="A37" s="654">
        <v>2007</v>
      </c>
      <c r="B37" s="377" t="s">
        <v>2459</v>
      </c>
      <c r="C37" s="377" t="s">
        <v>2461</v>
      </c>
      <c r="D37" s="378">
        <v>1</v>
      </c>
    </row>
    <row r="38" spans="1:4" ht="13.5" thickBot="1" x14ac:dyDescent="0.25">
      <c r="A38" s="655"/>
      <c r="B38" s="657" t="s">
        <v>16</v>
      </c>
      <c r="C38" s="375" t="s">
        <v>2456</v>
      </c>
      <c r="D38" s="376">
        <v>1</v>
      </c>
    </row>
    <row r="39" spans="1:4" ht="13.5" thickBot="1" x14ac:dyDescent="0.25">
      <c r="A39" s="656"/>
      <c r="B39" s="658"/>
      <c r="C39" s="377" t="s">
        <v>69</v>
      </c>
      <c r="D39" s="378">
        <v>1</v>
      </c>
    </row>
    <row r="40" spans="1:4" ht="13.5" thickBot="1" x14ac:dyDescent="0.25">
      <c r="A40" s="374">
        <v>2005</v>
      </c>
      <c r="B40" s="375" t="s">
        <v>16</v>
      </c>
      <c r="C40" s="375" t="s">
        <v>2453</v>
      </c>
      <c r="D40" s="376">
        <v>1</v>
      </c>
    </row>
    <row r="41" spans="1:4" ht="13.5" thickBot="1" x14ac:dyDescent="0.25">
      <c r="A41" s="379" t="s">
        <v>26</v>
      </c>
      <c r="B41" s="659">
        <v>46</v>
      </c>
      <c r="C41" s="660"/>
      <c r="D41" s="661"/>
    </row>
    <row r="42" spans="1:4" x14ac:dyDescent="0.2">
      <c r="A42" s="380" t="s">
        <v>1331</v>
      </c>
    </row>
  </sheetData>
  <mergeCells count="14">
    <mergeCell ref="A37:A39"/>
    <mergeCell ref="B38:B39"/>
    <mergeCell ref="B41:D41"/>
    <mergeCell ref="A2:D2"/>
    <mergeCell ref="A19:A25"/>
    <mergeCell ref="B20:B21"/>
    <mergeCell ref="B22:B23"/>
    <mergeCell ref="A26:A34"/>
    <mergeCell ref="B27:B28"/>
    <mergeCell ref="B29:B30"/>
    <mergeCell ref="A5:A9"/>
    <mergeCell ref="B8:B9"/>
    <mergeCell ref="A10:A18"/>
    <mergeCell ref="B14:B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ED55-BF53-427E-B51C-5565D9087414}">
  <dimension ref="A2:D69"/>
  <sheetViews>
    <sheetView topLeftCell="A55" workbookViewId="0">
      <selection activeCell="C71" sqref="C71"/>
    </sheetView>
  </sheetViews>
  <sheetFormatPr baseColWidth="10" defaultRowHeight="12.75" x14ac:dyDescent="0.2"/>
  <cols>
    <col min="1" max="1" width="14.42578125" style="380" customWidth="1"/>
    <col min="2" max="2" width="38.85546875" style="380" customWidth="1"/>
    <col min="3" max="3" width="40.42578125" style="380" customWidth="1"/>
    <col min="4" max="16384" width="11.42578125" style="380"/>
  </cols>
  <sheetData>
    <row r="2" spans="1:4" ht="13.5" thickBot="1" x14ac:dyDescent="0.25">
      <c r="A2" s="662" t="s">
        <v>2649</v>
      </c>
      <c r="B2" s="662"/>
      <c r="C2" s="662"/>
      <c r="D2" s="662"/>
    </row>
    <row r="3" spans="1:4" ht="13.5" thickBot="1" x14ac:dyDescent="0.25">
      <c r="A3" s="381" t="s">
        <v>184</v>
      </c>
      <c r="B3" s="382" t="s">
        <v>23</v>
      </c>
      <c r="C3" s="382" t="s">
        <v>2462</v>
      </c>
      <c r="D3" s="383" t="s">
        <v>47</v>
      </c>
    </row>
    <row r="4" spans="1:4" ht="39" thickBot="1" x14ac:dyDescent="0.25">
      <c r="A4" s="675">
        <v>2020</v>
      </c>
      <c r="B4" s="676" t="s">
        <v>16</v>
      </c>
      <c r="C4" s="385" t="s">
        <v>2463</v>
      </c>
      <c r="D4" s="376">
        <v>2</v>
      </c>
    </row>
    <row r="5" spans="1:4" ht="51.75" thickBot="1" x14ac:dyDescent="0.25">
      <c r="A5" s="664"/>
      <c r="B5" s="670"/>
      <c r="C5" s="386" t="s">
        <v>2464</v>
      </c>
      <c r="D5" s="378">
        <v>1</v>
      </c>
    </row>
    <row r="6" spans="1:4" x14ac:dyDescent="0.2">
      <c r="A6" s="664"/>
      <c r="B6" s="671"/>
      <c r="C6" s="387" t="s">
        <v>19</v>
      </c>
      <c r="D6" s="376">
        <v>1</v>
      </c>
    </row>
    <row r="7" spans="1:4" ht="13.5" thickBot="1" x14ac:dyDescent="0.25">
      <c r="A7" s="664"/>
      <c r="B7" s="388" t="s">
        <v>20</v>
      </c>
      <c r="C7" s="388" t="s">
        <v>21</v>
      </c>
      <c r="D7" s="378">
        <v>1</v>
      </c>
    </row>
    <row r="8" spans="1:4" ht="13.5" thickBot="1" x14ac:dyDescent="0.25">
      <c r="A8" s="664"/>
      <c r="B8" s="669" t="s">
        <v>18</v>
      </c>
      <c r="C8" s="387" t="s">
        <v>21</v>
      </c>
      <c r="D8" s="376">
        <v>3</v>
      </c>
    </row>
    <row r="9" spans="1:4" ht="13.5" thickBot="1" x14ac:dyDescent="0.25">
      <c r="A9" s="665"/>
      <c r="B9" s="671"/>
      <c r="C9" s="388" t="s">
        <v>22</v>
      </c>
      <c r="D9" s="378">
        <v>2</v>
      </c>
    </row>
    <row r="10" spans="1:4" ht="13.5" thickBot="1" x14ac:dyDescent="0.25">
      <c r="A10" s="663">
        <v>2019</v>
      </c>
      <c r="B10" s="387" t="s">
        <v>28</v>
      </c>
      <c r="C10" s="387" t="s">
        <v>2465</v>
      </c>
      <c r="D10" s="376">
        <v>1</v>
      </c>
    </row>
    <row r="11" spans="1:4" ht="13.5" thickBot="1" x14ac:dyDescent="0.25">
      <c r="A11" s="664"/>
      <c r="B11" s="672" t="s">
        <v>34</v>
      </c>
      <c r="C11" s="388" t="s">
        <v>2466</v>
      </c>
      <c r="D11" s="378">
        <v>2</v>
      </c>
    </row>
    <row r="12" spans="1:4" ht="13.5" thickBot="1" x14ac:dyDescent="0.25">
      <c r="A12" s="664"/>
      <c r="B12" s="673"/>
      <c r="C12" s="387" t="s">
        <v>1114</v>
      </c>
      <c r="D12" s="376">
        <v>1</v>
      </c>
    </row>
    <row r="13" spans="1:4" ht="39" thickBot="1" x14ac:dyDescent="0.25">
      <c r="A13" s="664"/>
      <c r="B13" s="672" t="s">
        <v>16</v>
      </c>
      <c r="C13" s="386" t="s">
        <v>17</v>
      </c>
      <c r="D13" s="378">
        <v>1</v>
      </c>
    </row>
    <row r="14" spans="1:4" ht="13.5" thickBot="1" x14ac:dyDescent="0.25">
      <c r="A14" s="664"/>
      <c r="B14" s="674"/>
      <c r="C14" s="387" t="s">
        <v>2467</v>
      </c>
      <c r="D14" s="376">
        <v>1</v>
      </c>
    </row>
    <row r="15" spans="1:4" ht="13.5" thickBot="1" x14ac:dyDescent="0.25">
      <c r="A15" s="664"/>
      <c r="B15" s="674"/>
      <c r="C15" s="388" t="s">
        <v>2468</v>
      </c>
      <c r="D15" s="378">
        <v>1</v>
      </c>
    </row>
    <row r="16" spans="1:4" ht="51.75" thickBot="1" x14ac:dyDescent="0.25">
      <c r="A16" s="664"/>
      <c r="B16" s="673"/>
      <c r="C16" s="385" t="s">
        <v>2469</v>
      </c>
      <c r="D16" s="376">
        <v>1</v>
      </c>
    </row>
    <row r="17" spans="1:4" ht="13.5" thickBot="1" x14ac:dyDescent="0.25">
      <c r="A17" s="664"/>
      <c r="B17" s="672" t="s">
        <v>18</v>
      </c>
      <c r="C17" s="388" t="s">
        <v>21</v>
      </c>
      <c r="D17" s="378">
        <v>2</v>
      </c>
    </row>
    <row r="18" spans="1:4" ht="13.5" thickBot="1" x14ac:dyDescent="0.25">
      <c r="A18" s="665"/>
      <c r="B18" s="673"/>
      <c r="C18" s="387" t="s">
        <v>2470</v>
      </c>
      <c r="D18" s="376">
        <v>2</v>
      </c>
    </row>
    <row r="19" spans="1:4" ht="13.5" thickBot="1" x14ac:dyDescent="0.25">
      <c r="A19" s="654">
        <v>2018</v>
      </c>
      <c r="B19" s="388" t="s">
        <v>62</v>
      </c>
      <c r="C19" s="388" t="s">
        <v>1114</v>
      </c>
      <c r="D19" s="378">
        <v>1</v>
      </c>
    </row>
    <row r="20" spans="1:4" ht="13.5" thickBot="1" x14ac:dyDescent="0.25">
      <c r="A20" s="655"/>
      <c r="B20" s="387" t="s">
        <v>28</v>
      </c>
      <c r="C20" s="387" t="s">
        <v>1114</v>
      </c>
      <c r="D20" s="376">
        <v>2</v>
      </c>
    </row>
    <row r="21" spans="1:4" ht="13.5" thickBot="1" x14ac:dyDescent="0.25">
      <c r="A21" s="655"/>
      <c r="B21" s="388" t="s">
        <v>34</v>
      </c>
      <c r="C21" s="388" t="s">
        <v>1114</v>
      </c>
      <c r="D21" s="378">
        <v>2</v>
      </c>
    </row>
    <row r="22" spans="1:4" ht="13.5" thickBot="1" x14ac:dyDescent="0.25">
      <c r="A22" s="655"/>
      <c r="B22" s="669" t="s">
        <v>16</v>
      </c>
      <c r="C22" s="387" t="s">
        <v>2471</v>
      </c>
      <c r="D22" s="376">
        <v>2</v>
      </c>
    </row>
    <row r="23" spans="1:4" ht="13.5" thickBot="1" x14ac:dyDescent="0.25">
      <c r="A23" s="655"/>
      <c r="B23" s="670"/>
      <c r="C23" s="388" t="s">
        <v>2472</v>
      </c>
      <c r="D23" s="378">
        <v>1</v>
      </c>
    </row>
    <row r="24" spans="1:4" ht="13.5" thickBot="1" x14ac:dyDescent="0.25">
      <c r="A24" s="655"/>
      <c r="B24" s="671"/>
      <c r="C24" s="387" t="s">
        <v>2473</v>
      </c>
      <c r="D24" s="376">
        <v>1</v>
      </c>
    </row>
    <row r="25" spans="1:4" ht="13.5" thickBot="1" x14ac:dyDescent="0.25">
      <c r="A25" s="655"/>
      <c r="B25" s="388" t="s">
        <v>20</v>
      </c>
      <c r="C25" s="388" t="s">
        <v>2474</v>
      </c>
      <c r="D25" s="378">
        <v>1</v>
      </c>
    </row>
    <row r="26" spans="1:4" ht="13.5" thickBot="1" x14ac:dyDescent="0.25">
      <c r="A26" s="655"/>
      <c r="B26" s="669" t="s">
        <v>18</v>
      </c>
      <c r="C26" s="387" t="s">
        <v>2466</v>
      </c>
      <c r="D26" s="376">
        <v>1</v>
      </c>
    </row>
    <row r="27" spans="1:4" ht="13.5" thickBot="1" x14ac:dyDescent="0.25">
      <c r="A27" s="655"/>
      <c r="B27" s="670"/>
      <c r="C27" s="388" t="s">
        <v>2475</v>
      </c>
      <c r="D27" s="378">
        <v>1</v>
      </c>
    </row>
    <row r="28" spans="1:4" ht="13.5" thickBot="1" x14ac:dyDescent="0.25">
      <c r="A28" s="655"/>
      <c r="B28" s="670"/>
      <c r="C28" s="387" t="s">
        <v>2476</v>
      </c>
      <c r="D28" s="376">
        <v>5</v>
      </c>
    </row>
    <row r="29" spans="1:4" ht="13.5" thickBot="1" x14ac:dyDescent="0.25">
      <c r="A29" s="655"/>
      <c r="B29" s="670"/>
      <c r="C29" s="388" t="s">
        <v>21</v>
      </c>
      <c r="D29" s="378">
        <v>7</v>
      </c>
    </row>
    <row r="30" spans="1:4" ht="13.5" thickBot="1" x14ac:dyDescent="0.25">
      <c r="A30" s="656"/>
      <c r="B30" s="671"/>
      <c r="C30" s="387" t="s">
        <v>2477</v>
      </c>
      <c r="D30" s="376">
        <v>1</v>
      </c>
    </row>
    <row r="31" spans="1:4" ht="51.75" thickBot="1" x14ac:dyDescent="0.25">
      <c r="A31" s="654">
        <v>2017</v>
      </c>
      <c r="B31" s="672" t="s">
        <v>62</v>
      </c>
      <c r="C31" s="386" t="s">
        <v>2478</v>
      </c>
      <c r="D31" s="378">
        <v>1</v>
      </c>
    </row>
    <row r="32" spans="1:4" ht="13.5" thickBot="1" x14ac:dyDescent="0.25">
      <c r="A32" s="655"/>
      <c r="B32" s="674"/>
      <c r="C32" s="387" t="s">
        <v>1114</v>
      </c>
      <c r="D32" s="376">
        <v>2</v>
      </c>
    </row>
    <row r="33" spans="1:4" ht="13.5" thickBot="1" x14ac:dyDescent="0.25">
      <c r="A33" s="655"/>
      <c r="B33" s="673"/>
      <c r="C33" s="388" t="s">
        <v>2479</v>
      </c>
      <c r="D33" s="378">
        <v>1</v>
      </c>
    </row>
    <row r="34" spans="1:4" ht="64.5" thickBot="1" x14ac:dyDescent="0.25">
      <c r="A34" s="655"/>
      <c r="B34" s="669" t="s">
        <v>30</v>
      </c>
      <c r="C34" s="385" t="s">
        <v>2480</v>
      </c>
      <c r="D34" s="376">
        <v>1</v>
      </c>
    </row>
    <row r="35" spans="1:4" ht="13.5" thickBot="1" x14ac:dyDescent="0.25">
      <c r="A35" s="655"/>
      <c r="B35" s="670"/>
      <c r="C35" s="388" t="s">
        <v>2481</v>
      </c>
      <c r="D35" s="378">
        <v>1</v>
      </c>
    </row>
    <row r="36" spans="1:4" ht="13.5" thickBot="1" x14ac:dyDescent="0.25">
      <c r="A36" s="655"/>
      <c r="B36" s="670"/>
      <c r="C36" s="387" t="s">
        <v>2482</v>
      </c>
      <c r="D36" s="376">
        <v>2</v>
      </c>
    </row>
    <row r="37" spans="1:4" ht="13.5" thickBot="1" x14ac:dyDescent="0.25">
      <c r="A37" s="655"/>
      <c r="B37" s="670"/>
      <c r="C37" s="388" t="s">
        <v>2483</v>
      </c>
      <c r="D37" s="378">
        <v>1</v>
      </c>
    </row>
    <row r="38" spans="1:4" ht="13.5" thickBot="1" x14ac:dyDescent="0.25">
      <c r="A38" s="655"/>
      <c r="B38" s="671"/>
      <c r="C38" s="387" t="s">
        <v>2484</v>
      </c>
      <c r="D38" s="376">
        <v>1</v>
      </c>
    </row>
    <row r="39" spans="1:4" ht="13.5" thickBot="1" x14ac:dyDescent="0.25">
      <c r="A39" s="655"/>
      <c r="B39" s="672" t="s">
        <v>34</v>
      </c>
      <c r="C39" s="388" t="s">
        <v>2485</v>
      </c>
      <c r="D39" s="378">
        <v>1</v>
      </c>
    </row>
    <row r="40" spans="1:4" ht="13.5" thickBot="1" x14ac:dyDescent="0.25">
      <c r="A40" s="655"/>
      <c r="B40" s="674"/>
      <c r="C40" s="387" t="s">
        <v>2466</v>
      </c>
      <c r="D40" s="376">
        <v>1</v>
      </c>
    </row>
    <row r="41" spans="1:4" ht="13.5" thickBot="1" x14ac:dyDescent="0.25">
      <c r="A41" s="655"/>
      <c r="B41" s="673"/>
      <c r="C41" s="388" t="s">
        <v>2486</v>
      </c>
      <c r="D41" s="378">
        <v>1</v>
      </c>
    </row>
    <row r="42" spans="1:4" ht="13.5" thickBot="1" x14ac:dyDescent="0.25">
      <c r="A42" s="655"/>
      <c r="B42" s="387" t="s">
        <v>16</v>
      </c>
      <c r="C42" s="387" t="s">
        <v>2487</v>
      </c>
      <c r="D42" s="376">
        <v>1</v>
      </c>
    </row>
    <row r="43" spans="1:4" ht="13.5" thickBot="1" x14ac:dyDescent="0.25">
      <c r="A43" s="655"/>
      <c r="B43" s="388" t="s">
        <v>38</v>
      </c>
      <c r="C43" s="388" t="s">
        <v>1114</v>
      </c>
      <c r="D43" s="378">
        <v>1</v>
      </c>
    </row>
    <row r="44" spans="1:4" ht="13.5" thickBot="1" x14ac:dyDescent="0.25">
      <c r="A44" s="655"/>
      <c r="B44" s="669" t="s">
        <v>18</v>
      </c>
      <c r="C44" s="387" t="s">
        <v>2488</v>
      </c>
      <c r="D44" s="376">
        <v>1</v>
      </c>
    </row>
    <row r="45" spans="1:4" ht="13.5" thickBot="1" x14ac:dyDescent="0.25">
      <c r="A45" s="655"/>
      <c r="B45" s="670"/>
      <c r="C45" s="388" t="s">
        <v>2489</v>
      </c>
      <c r="D45" s="378">
        <v>2</v>
      </c>
    </row>
    <row r="46" spans="1:4" ht="13.5" thickBot="1" x14ac:dyDescent="0.25">
      <c r="A46" s="655"/>
      <c r="B46" s="670"/>
      <c r="C46" s="387" t="s">
        <v>2490</v>
      </c>
      <c r="D46" s="376">
        <v>1</v>
      </c>
    </row>
    <row r="47" spans="1:4" ht="13.5" thickBot="1" x14ac:dyDescent="0.25">
      <c r="A47" s="655"/>
      <c r="B47" s="670"/>
      <c r="C47" s="388" t="s">
        <v>2491</v>
      </c>
      <c r="D47" s="378">
        <v>1</v>
      </c>
    </row>
    <row r="48" spans="1:4" ht="39" thickBot="1" x14ac:dyDescent="0.25">
      <c r="A48" s="655"/>
      <c r="B48" s="670"/>
      <c r="C48" s="385" t="s">
        <v>2492</v>
      </c>
      <c r="D48" s="376">
        <v>2</v>
      </c>
    </row>
    <row r="49" spans="1:4" ht="13.5" thickBot="1" x14ac:dyDescent="0.25">
      <c r="A49" s="655"/>
      <c r="B49" s="670"/>
      <c r="C49" s="388" t="s">
        <v>2493</v>
      </c>
      <c r="D49" s="378">
        <v>1</v>
      </c>
    </row>
    <row r="50" spans="1:4" ht="13.5" thickBot="1" x14ac:dyDescent="0.25">
      <c r="A50" s="655"/>
      <c r="B50" s="670"/>
      <c r="C50" s="387" t="s">
        <v>2494</v>
      </c>
      <c r="D50" s="376">
        <v>1</v>
      </c>
    </row>
    <row r="51" spans="1:4" ht="51.75" thickBot="1" x14ac:dyDescent="0.25">
      <c r="A51" s="655"/>
      <c r="B51" s="670"/>
      <c r="C51" s="386" t="s">
        <v>2495</v>
      </c>
      <c r="D51" s="378">
        <v>2</v>
      </c>
    </row>
    <row r="52" spans="1:4" ht="13.5" thickBot="1" x14ac:dyDescent="0.25">
      <c r="A52" s="655"/>
      <c r="B52" s="670"/>
      <c r="C52" s="387" t="s">
        <v>2496</v>
      </c>
      <c r="D52" s="376">
        <v>1</v>
      </c>
    </row>
    <row r="53" spans="1:4" ht="13.5" thickBot="1" x14ac:dyDescent="0.25">
      <c r="A53" s="656"/>
      <c r="B53" s="671"/>
      <c r="C53" s="388" t="s">
        <v>2497</v>
      </c>
      <c r="D53" s="378">
        <v>1</v>
      </c>
    </row>
    <row r="54" spans="1:4" ht="51.75" thickBot="1" x14ac:dyDescent="0.25">
      <c r="A54" s="663">
        <v>2016</v>
      </c>
      <c r="B54" s="669" t="s">
        <v>62</v>
      </c>
      <c r="C54" s="385" t="s">
        <v>2478</v>
      </c>
      <c r="D54" s="376">
        <v>6</v>
      </c>
    </row>
    <row r="55" spans="1:4" ht="13.5" thickBot="1" x14ac:dyDescent="0.25">
      <c r="A55" s="664"/>
      <c r="B55" s="670"/>
      <c r="C55" s="388" t="s">
        <v>2498</v>
      </c>
      <c r="D55" s="378">
        <v>2</v>
      </c>
    </row>
    <row r="56" spans="1:4" ht="13.5" thickBot="1" x14ac:dyDescent="0.25">
      <c r="A56" s="664"/>
      <c r="B56" s="670"/>
      <c r="C56" s="387" t="s">
        <v>2499</v>
      </c>
      <c r="D56" s="376">
        <v>1</v>
      </c>
    </row>
    <row r="57" spans="1:4" ht="13.5" thickBot="1" x14ac:dyDescent="0.25">
      <c r="A57" s="664"/>
      <c r="B57" s="671"/>
      <c r="C57" s="388" t="s">
        <v>2500</v>
      </c>
      <c r="D57" s="378">
        <v>3</v>
      </c>
    </row>
    <row r="58" spans="1:4" ht="51.75" thickBot="1" x14ac:dyDescent="0.25">
      <c r="A58" s="664"/>
      <c r="B58" s="387" t="s">
        <v>30</v>
      </c>
      <c r="C58" s="385" t="s">
        <v>2501</v>
      </c>
      <c r="D58" s="376">
        <v>1</v>
      </c>
    </row>
    <row r="59" spans="1:4" ht="13.5" thickBot="1" x14ac:dyDescent="0.25">
      <c r="A59" s="664"/>
      <c r="B59" s="672" t="s">
        <v>34</v>
      </c>
      <c r="C59" s="388" t="s">
        <v>2466</v>
      </c>
      <c r="D59" s="378">
        <v>7</v>
      </c>
    </row>
    <row r="60" spans="1:4" ht="13.5" thickBot="1" x14ac:dyDescent="0.25">
      <c r="A60" s="664"/>
      <c r="B60" s="673"/>
      <c r="C60" s="387" t="s">
        <v>1114</v>
      </c>
      <c r="D60" s="376">
        <v>2</v>
      </c>
    </row>
    <row r="61" spans="1:4" ht="13.5" thickBot="1" x14ac:dyDescent="0.25">
      <c r="A61" s="664"/>
      <c r="B61" s="388" t="s">
        <v>36</v>
      </c>
      <c r="C61" s="388" t="s">
        <v>2502</v>
      </c>
      <c r="D61" s="378">
        <v>1</v>
      </c>
    </row>
    <row r="62" spans="1:4" ht="13.5" thickBot="1" x14ac:dyDescent="0.25">
      <c r="A62" s="664"/>
      <c r="B62" s="669" t="s">
        <v>16</v>
      </c>
      <c r="C62" s="387" t="s">
        <v>2503</v>
      </c>
      <c r="D62" s="376">
        <v>1</v>
      </c>
    </row>
    <row r="63" spans="1:4" ht="13.5" thickBot="1" x14ac:dyDescent="0.25">
      <c r="A63" s="664"/>
      <c r="B63" s="671"/>
      <c r="C63" s="388" t="s">
        <v>2487</v>
      </c>
      <c r="D63" s="378">
        <v>1</v>
      </c>
    </row>
    <row r="64" spans="1:4" ht="13.5" thickBot="1" x14ac:dyDescent="0.25">
      <c r="A64" s="664"/>
      <c r="B64" s="669" t="s">
        <v>20</v>
      </c>
      <c r="C64" s="387" t="s">
        <v>2504</v>
      </c>
      <c r="D64" s="376">
        <v>1</v>
      </c>
    </row>
    <row r="65" spans="1:4" ht="13.5" thickBot="1" x14ac:dyDescent="0.25">
      <c r="A65" s="664"/>
      <c r="B65" s="670"/>
      <c r="C65" s="388" t="s">
        <v>2466</v>
      </c>
      <c r="D65" s="378">
        <v>1</v>
      </c>
    </row>
    <row r="66" spans="1:4" ht="13.5" thickBot="1" x14ac:dyDescent="0.25">
      <c r="A66" s="664"/>
      <c r="B66" s="671"/>
      <c r="C66" s="387" t="s">
        <v>1114</v>
      </c>
      <c r="D66" s="376">
        <v>2</v>
      </c>
    </row>
    <row r="67" spans="1:4" ht="13.5" thickBot="1" x14ac:dyDescent="0.25">
      <c r="A67" s="665"/>
      <c r="B67" s="388" t="s">
        <v>18</v>
      </c>
      <c r="C67" s="388" t="s">
        <v>2466</v>
      </c>
      <c r="D67" s="378">
        <v>10</v>
      </c>
    </row>
    <row r="68" spans="1:4" ht="13.5" thickBot="1" x14ac:dyDescent="0.25">
      <c r="A68" s="374" t="s">
        <v>26</v>
      </c>
      <c r="B68" s="387"/>
      <c r="C68" s="387"/>
      <c r="D68" s="389">
        <v>114</v>
      </c>
    </row>
    <row r="69" spans="1:4" x14ac:dyDescent="0.2">
      <c r="A69" s="380" t="s">
        <v>664</v>
      </c>
    </row>
  </sheetData>
  <mergeCells count="21">
    <mergeCell ref="A4:A9"/>
    <mergeCell ref="B4:B6"/>
    <mergeCell ref="B8:B9"/>
    <mergeCell ref="A2:D2"/>
    <mergeCell ref="A10:A18"/>
    <mergeCell ref="B11:B12"/>
    <mergeCell ref="B13:B16"/>
    <mergeCell ref="B17:B18"/>
    <mergeCell ref="A19:A30"/>
    <mergeCell ref="B22:B24"/>
    <mergeCell ref="B26:B30"/>
    <mergeCell ref="A31:A53"/>
    <mergeCell ref="B31:B33"/>
    <mergeCell ref="B34:B38"/>
    <mergeCell ref="B39:B41"/>
    <mergeCell ref="B44:B53"/>
    <mergeCell ref="A54:A67"/>
    <mergeCell ref="B54:B57"/>
    <mergeCell ref="B59:B60"/>
    <mergeCell ref="B62:B63"/>
    <mergeCell ref="B64:B6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1FD6-D8D4-4111-9A07-D6ECEF51E290}">
  <dimension ref="A1:I55"/>
  <sheetViews>
    <sheetView zoomScaleNormal="100" workbookViewId="0">
      <selection activeCell="B23" sqref="B23:C23"/>
    </sheetView>
  </sheetViews>
  <sheetFormatPr baseColWidth="10" defaultRowHeight="12.75" x14ac:dyDescent="0.2"/>
  <cols>
    <col min="1" max="1" width="2.7109375" style="86" customWidth="1"/>
    <col min="2" max="2" width="31.42578125" style="86" customWidth="1"/>
    <col min="3" max="3" width="43.85546875" style="86" customWidth="1"/>
    <col min="4" max="6" width="11.42578125" style="86"/>
    <col min="7" max="7" width="11.42578125" style="289"/>
    <col min="8" max="8" width="13.140625" style="289" bestFit="1" customWidth="1"/>
    <col min="9" max="9" width="11.42578125" style="289"/>
    <col min="10" max="16384" width="11.42578125" style="86"/>
  </cols>
  <sheetData>
    <row r="1" spans="1:9" ht="24" customHeight="1" x14ac:dyDescent="0.2">
      <c r="A1" s="756" t="s">
        <v>2710</v>
      </c>
      <c r="B1" s="756"/>
      <c r="C1" s="255"/>
    </row>
    <row r="2" spans="1:9" ht="23.25" customHeight="1" x14ac:dyDescent="0.2">
      <c r="A2" s="256"/>
      <c r="B2" s="257"/>
      <c r="C2" s="257"/>
    </row>
    <row r="3" spans="1:9" s="258" customFormat="1" ht="13.5" customHeight="1" x14ac:dyDescent="0.2">
      <c r="G3" s="568"/>
      <c r="H3" s="568"/>
      <c r="I3" s="568"/>
    </row>
    <row r="4" spans="1:9" s="258" customFormat="1" x14ac:dyDescent="0.2">
      <c r="B4" s="677" t="s">
        <v>2650</v>
      </c>
      <c r="C4" s="677"/>
      <c r="G4" s="568"/>
      <c r="H4" s="568"/>
      <c r="I4" s="568"/>
    </row>
    <row r="5" spans="1:9" ht="11.25" customHeight="1" x14ac:dyDescent="0.2"/>
    <row r="6" spans="1:9" x14ac:dyDescent="0.2">
      <c r="B6" s="678" t="s">
        <v>15</v>
      </c>
      <c r="C6" s="259" t="s">
        <v>1339</v>
      </c>
    </row>
    <row r="7" spans="1:9" x14ac:dyDescent="0.2">
      <c r="B7" s="678"/>
      <c r="C7" s="259" t="s">
        <v>1340</v>
      </c>
    </row>
    <row r="8" spans="1:9" ht="12" customHeight="1" x14ac:dyDescent="0.2">
      <c r="B8" s="257" t="s">
        <v>28</v>
      </c>
      <c r="C8" s="260">
        <v>29.855999999999998</v>
      </c>
    </row>
    <row r="9" spans="1:9" ht="12" customHeight="1" x14ac:dyDescent="0.2">
      <c r="B9" s="257" t="s">
        <v>29</v>
      </c>
      <c r="C9" s="260">
        <v>188.5</v>
      </c>
    </row>
    <row r="10" spans="1:9" ht="12" customHeight="1" x14ac:dyDescent="0.2">
      <c r="B10" s="257" t="s">
        <v>30</v>
      </c>
      <c r="C10" s="260">
        <v>43.669999999999995</v>
      </c>
    </row>
    <row r="11" spans="1:9" ht="12" customHeight="1" x14ac:dyDescent="0.2">
      <c r="B11" s="257" t="s">
        <v>32</v>
      </c>
      <c r="C11" s="260">
        <v>165.429</v>
      </c>
      <c r="G11" s="289" t="s">
        <v>37</v>
      </c>
      <c r="H11" s="569">
        <f>SUM($C$14)</f>
        <v>302364.77000000014</v>
      </c>
    </row>
    <row r="12" spans="1:9" ht="12" customHeight="1" x14ac:dyDescent="0.2">
      <c r="B12" s="257" t="s">
        <v>34</v>
      </c>
      <c r="C12" s="260">
        <v>25533.857299999996</v>
      </c>
      <c r="G12" s="289" t="s">
        <v>42</v>
      </c>
      <c r="H12" s="569">
        <f>SUM($C$19)</f>
        <v>382313.3509999995</v>
      </c>
    </row>
    <row r="13" spans="1:9" ht="12" customHeight="1" x14ac:dyDescent="0.2">
      <c r="B13" s="257" t="s">
        <v>35</v>
      </c>
      <c r="C13" s="260">
        <v>41.67</v>
      </c>
      <c r="G13" s="289" t="s">
        <v>38</v>
      </c>
      <c r="H13" s="569">
        <f>SUM($C$15)</f>
        <v>212496.71000000008</v>
      </c>
    </row>
    <row r="14" spans="1:9" ht="12" customHeight="1" x14ac:dyDescent="0.2">
      <c r="B14" s="257" t="s">
        <v>37</v>
      </c>
      <c r="C14" s="260">
        <v>302364.77000000014</v>
      </c>
      <c r="G14" s="289" t="s">
        <v>34</v>
      </c>
      <c r="H14" s="569">
        <f>SUM($C$12)</f>
        <v>25533.857299999996</v>
      </c>
    </row>
    <row r="15" spans="1:9" ht="12" customHeight="1" x14ac:dyDescent="0.2">
      <c r="B15" s="257" t="s">
        <v>38</v>
      </c>
      <c r="C15" s="260">
        <v>212496.71000000008</v>
      </c>
      <c r="F15" s="262"/>
      <c r="G15" s="289" t="s">
        <v>20</v>
      </c>
      <c r="H15" s="569">
        <f>$C$16</f>
        <v>7773.5401999999985</v>
      </c>
    </row>
    <row r="16" spans="1:9" ht="12" customHeight="1" x14ac:dyDescent="0.2">
      <c r="B16" s="257" t="s">
        <v>20</v>
      </c>
      <c r="C16" s="260">
        <v>7773.5401999999985</v>
      </c>
      <c r="F16" s="262"/>
      <c r="G16" s="289" t="s">
        <v>18</v>
      </c>
      <c r="H16" s="569">
        <f>SUM($C$18)</f>
        <v>5480.3959999999988</v>
      </c>
    </row>
    <row r="17" spans="1:9" ht="12" customHeight="1" x14ac:dyDescent="0.2">
      <c r="B17" s="257" t="s">
        <v>39</v>
      </c>
      <c r="C17" s="260">
        <v>35</v>
      </c>
      <c r="F17" s="262"/>
      <c r="G17" s="289" t="s">
        <v>29</v>
      </c>
      <c r="H17" s="569">
        <f>SUM($C$9)</f>
        <v>188.5</v>
      </c>
    </row>
    <row r="18" spans="1:9" ht="12" customHeight="1" x14ac:dyDescent="0.2">
      <c r="B18" s="257" t="s">
        <v>18</v>
      </c>
      <c r="C18" s="260">
        <v>5480.3959999999988</v>
      </c>
      <c r="G18" s="289" t="s">
        <v>32</v>
      </c>
      <c r="H18" s="569">
        <f>SUM($C$11)</f>
        <v>165.429</v>
      </c>
    </row>
    <row r="19" spans="1:9" ht="12" customHeight="1" x14ac:dyDescent="0.2">
      <c r="B19" s="257" t="s">
        <v>42</v>
      </c>
      <c r="C19" s="260">
        <v>382313.3509999995</v>
      </c>
      <c r="G19" s="289" t="s">
        <v>30</v>
      </c>
      <c r="H19" s="569">
        <f>$C$10</f>
        <v>43.669999999999995</v>
      </c>
    </row>
    <row r="20" spans="1:9" s="263" customFormat="1" ht="15.75" customHeight="1" thickBot="1" x14ac:dyDescent="0.25">
      <c r="B20" s="257"/>
      <c r="C20" s="264"/>
      <c r="F20" s="86"/>
      <c r="G20" s="289" t="s">
        <v>35</v>
      </c>
      <c r="H20" s="569">
        <f>$C$13</f>
        <v>41.67</v>
      </c>
      <c r="I20" s="289"/>
    </row>
    <row r="21" spans="1:9" ht="13.5" thickTop="1" x14ac:dyDescent="0.2">
      <c r="B21" s="265" t="s">
        <v>1341</v>
      </c>
      <c r="C21" s="266">
        <f>SUM(C8:C20)</f>
        <v>936466.74949999969</v>
      </c>
      <c r="D21" s="267"/>
      <c r="G21" s="289" t="s">
        <v>39</v>
      </c>
      <c r="H21" s="569">
        <f>$C$17</f>
        <v>35</v>
      </c>
    </row>
    <row r="22" spans="1:9" ht="12" customHeight="1" x14ac:dyDescent="0.2">
      <c r="B22" s="268"/>
      <c r="C22" s="269"/>
      <c r="G22" s="289" t="s">
        <v>28</v>
      </c>
      <c r="H22" s="569">
        <f>SUM($C$8)</f>
        <v>29.855999999999998</v>
      </c>
    </row>
    <row r="23" spans="1:9" s="270" customFormat="1" ht="15.75" customHeight="1" x14ac:dyDescent="0.2">
      <c r="A23" s="368"/>
      <c r="B23" s="679" t="s">
        <v>2651</v>
      </c>
      <c r="C23" s="679"/>
      <c r="F23" s="86"/>
      <c r="G23" s="583"/>
      <c r="H23" s="757"/>
      <c r="I23" s="289"/>
    </row>
    <row r="24" spans="1:9" s="270" customFormat="1" x14ac:dyDescent="0.2">
      <c r="A24" s="271"/>
      <c r="B24" s="368"/>
      <c r="C24" s="368"/>
      <c r="F24" s="86"/>
      <c r="G24" s="289"/>
      <c r="H24" s="289"/>
      <c r="I24" s="583"/>
    </row>
    <row r="25" spans="1:9" x14ac:dyDescent="0.2">
      <c r="B25" s="271"/>
      <c r="C25" s="271"/>
    </row>
    <row r="26" spans="1:9" ht="12" customHeight="1" x14ac:dyDescent="0.2">
      <c r="A26" s="257"/>
      <c r="G26" s="571"/>
      <c r="H26" s="571"/>
    </row>
    <row r="27" spans="1:9" ht="12" customHeight="1" x14ac:dyDescent="0.2">
      <c r="A27" s="257"/>
      <c r="B27" s="272"/>
      <c r="C27" s="264"/>
      <c r="G27" s="571"/>
      <c r="H27" s="571"/>
      <c r="I27" s="571"/>
    </row>
    <row r="28" spans="1:9" ht="12" customHeight="1" x14ac:dyDescent="0.2">
      <c r="A28" s="257"/>
      <c r="B28" s="272"/>
      <c r="C28" s="264"/>
      <c r="F28" s="263"/>
      <c r="I28" s="571"/>
    </row>
    <row r="29" spans="1:9" ht="12" customHeight="1" x14ac:dyDescent="0.2">
      <c r="A29" s="257"/>
      <c r="B29" s="273"/>
      <c r="C29" s="257"/>
    </row>
    <row r="30" spans="1:9" x14ac:dyDescent="0.2">
      <c r="B30" s="273"/>
      <c r="C30" s="257"/>
    </row>
    <row r="31" spans="1:9" x14ac:dyDescent="0.2">
      <c r="F31" s="270"/>
    </row>
    <row r="32" spans="1:9" x14ac:dyDescent="0.2">
      <c r="F32" s="270"/>
    </row>
    <row r="42" spans="2:9" s="268" customFormat="1" ht="12" customHeight="1" x14ac:dyDescent="0.2">
      <c r="B42" s="86"/>
      <c r="C42" s="86"/>
      <c r="F42" s="86"/>
      <c r="G42" s="289"/>
      <c r="H42" s="289"/>
      <c r="I42" s="289"/>
    </row>
    <row r="43" spans="2:9" s="268" customFormat="1" ht="12" customHeight="1" x14ac:dyDescent="0.2">
      <c r="B43" s="269"/>
      <c r="F43" s="86"/>
      <c r="G43" s="289"/>
      <c r="H43" s="289"/>
      <c r="I43" s="289"/>
    </row>
    <row r="44" spans="2:9" s="268" customFormat="1" ht="12" customHeight="1" x14ac:dyDescent="0.2">
      <c r="B44" s="269"/>
      <c r="F44" s="86"/>
      <c r="G44" s="289"/>
      <c r="H44" s="289"/>
      <c r="I44" s="289"/>
    </row>
    <row r="45" spans="2:9" ht="11.25" customHeight="1" x14ac:dyDescent="0.2">
      <c r="B45" s="269"/>
      <c r="C45" s="268"/>
      <c r="G45" s="570"/>
      <c r="H45" s="570"/>
    </row>
    <row r="46" spans="2:9" s="257" customFormat="1" x14ac:dyDescent="0.2">
      <c r="B46" s="268" t="s">
        <v>1342</v>
      </c>
      <c r="C46" s="86"/>
      <c r="F46" s="86"/>
      <c r="G46" s="570"/>
      <c r="H46" s="570"/>
      <c r="I46" s="570"/>
    </row>
    <row r="47" spans="2:9" s="257" customFormat="1" ht="12" customHeight="1" x14ac:dyDescent="0.2">
      <c r="B47" s="268" t="s">
        <v>1343</v>
      </c>
      <c r="C47" s="273"/>
      <c r="F47" s="86"/>
      <c r="G47" s="570"/>
      <c r="H47" s="570"/>
      <c r="I47" s="570"/>
    </row>
    <row r="48" spans="2:9" x14ac:dyDescent="0.2">
      <c r="B48" s="268" t="s">
        <v>1344</v>
      </c>
      <c r="C48" s="257"/>
      <c r="I48" s="570"/>
    </row>
    <row r="49" spans="6:9" x14ac:dyDescent="0.2">
      <c r="G49" s="291"/>
      <c r="H49" s="291"/>
    </row>
    <row r="50" spans="6:9" x14ac:dyDescent="0.2">
      <c r="F50" s="268"/>
      <c r="G50" s="291"/>
      <c r="H50" s="291"/>
      <c r="I50" s="291"/>
    </row>
    <row r="51" spans="6:9" x14ac:dyDescent="0.2">
      <c r="F51" s="268"/>
      <c r="I51" s="291"/>
    </row>
    <row r="52" spans="6:9" x14ac:dyDescent="0.2">
      <c r="F52" s="268"/>
    </row>
    <row r="54" spans="6:9" x14ac:dyDescent="0.2">
      <c r="F54" s="257"/>
    </row>
    <row r="55" spans="6:9" x14ac:dyDescent="0.2">
      <c r="F55" s="257"/>
    </row>
  </sheetData>
  <mergeCells count="3">
    <mergeCell ref="B4:C4"/>
    <mergeCell ref="B6:B7"/>
    <mergeCell ref="B23:C23"/>
  </mergeCells>
  <printOptions horizontalCentered="1"/>
  <pageMargins left="0.78740157480314965" right="0.78740157480314965" top="0.59055118110236227" bottom="0.78740157480314965" header="0.39370078740157483" footer="0.39370078740157483"/>
  <pageSetup paperSize="9" orientation="portrait" r:id="rId1"/>
  <headerFooter>
    <oddFooter>&amp;R&amp;8 6</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17F5-67A8-48BA-86DC-72BB62191A4F}">
  <dimension ref="A1:E720"/>
  <sheetViews>
    <sheetView zoomScaleNormal="100" workbookViewId="0">
      <selection activeCell="A26" sqref="A26"/>
    </sheetView>
  </sheetViews>
  <sheetFormatPr baseColWidth="10" defaultRowHeight="12.75" x14ac:dyDescent="0.2"/>
  <cols>
    <col min="1" max="1" width="24" style="86" customWidth="1"/>
    <col min="2" max="2" width="35.28515625" style="86" customWidth="1"/>
    <col min="3" max="3" width="17" style="267" customWidth="1"/>
    <col min="4" max="16384" width="11.42578125" style="86"/>
  </cols>
  <sheetData>
    <row r="1" spans="1:3" ht="18.75" customHeight="1" x14ac:dyDescent="0.2">
      <c r="A1" s="756" t="s">
        <v>2710</v>
      </c>
      <c r="B1" s="756"/>
      <c r="C1" s="274"/>
    </row>
    <row r="2" spans="1:3" ht="7.5" customHeight="1" x14ac:dyDescent="0.2">
      <c r="A2" s="256"/>
      <c r="B2" s="257"/>
      <c r="C2" s="264"/>
    </row>
    <row r="3" spans="1:3" s="270" customFormat="1" ht="12" x14ac:dyDescent="0.2">
      <c r="A3" s="680" t="s">
        <v>2652</v>
      </c>
      <c r="B3" s="680"/>
      <c r="C3" s="680"/>
    </row>
    <row r="4" spans="1:3" s="270" customFormat="1" ht="12" x14ac:dyDescent="0.2">
      <c r="B4" s="680"/>
      <c r="C4" s="680"/>
    </row>
    <row r="5" spans="1:3" ht="15" customHeight="1" thickBot="1" x14ac:dyDescent="0.25">
      <c r="A5" s="681" t="s">
        <v>1345</v>
      </c>
      <c r="B5" s="682"/>
      <c r="C5" s="275"/>
    </row>
    <row r="6" spans="1:3" ht="10.5" customHeight="1" x14ac:dyDescent="0.2">
      <c r="A6" s="683" t="s">
        <v>1346</v>
      </c>
      <c r="B6" s="683" t="s">
        <v>1347</v>
      </c>
      <c r="C6" s="275" t="s">
        <v>347</v>
      </c>
    </row>
    <row r="7" spans="1:3" ht="12.75" customHeight="1" thickBot="1" x14ac:dyDescent="0.25">
      <c r="A7" s="684"/>
      <c r="B7" s="684"/>
      <c r="C7" s="276" t="s">
        <v>1348</v>
      </c>
    </row>
    <row r="8" spans="1:3" s="257" customFormat="1" ht="12.95" customHeight="1" x14ac:dyDescent="0.2">
      <c r="A8" s="257" t="s">
        <v>1349</v>
      </c>
      <c r="B8" s="277" t="s">
        <v>1359</v>
      </c>
      <c r="C8" s="260">
        <v>2185.2380000000007</v>
      </c>
    </row>
    <row r="9" spans="1:3" s="257" customFormat="1" ht="12.95" customHeight="1" x14ac:dyDescent="0.2">
      <c r="A9" s="257" t="s">
        <v>834</v>
      </c>
      <c r="B9" s="277" t="s">
        <v>1350</v>
      </c>
      <c r="C9" s="260">
        <v>3715.5550000000003</v>
      </c>
    </row>
    <row r="10" spans="1:3" s="257" customFormat="1" ht="12.95" customHeight="1" x14ac:dyDescent="0.2">
      <c r="A10" s="257" t="s">
        <v>1351</v>
      </c>
      <c r="B10" s="277" t="s">
        <v>1352</v>
      </c>
      <c r="C10" s="260">
        <v>3.1819999999999999</v>
      </c>
    </row>
    <row r="11" spans="1:3" s="257" customFormat="1" ht="12.95" customHeight="1" x14ac:dyDescent="0.2">
      <c r="A11" s="257" t="s">
        <v>1353</v>
      </c>
      <c r="B11" s="277" t="s">
        <v>1354</v>
      </c>
      <c r="C11" s="264">
        <v>2.298</v>
      </c>
    </row>
    <row r="12" spans="1:3" s="257" customFormat="1" ht="12.95" customHeight="1" x14ac:dyDescent="0.2">
      <c r="A12" s="257" t="s">
        <v>1355</v>
      </c>
      <c r="B12" s="277" t="s">
        <v>1356</v>
      </c>
      <c r="C12" s="260">
        <v>2549.7189999999996</v>
      </c>
    </row>
    <row r="13" spans="1:3" s="257" customFormat="1" ht="12.95" customHeight="1" x14ac:dyDescent="0.2">
      <c r="A13" s="257" t="s">
        <v>1357</v>
      </c>
      <c r="B13" s="277" t="s">
        <v>1356</v>
      </c>
      <c r="C13" s="260">
        <v>274.54900000000004</v>
      </c>
    </row>
    <row r="14" spans="1:3" s="257" customFormat="1" ht="12.95" customHeight="1" x14ac:dyDescent="0.2">
      <c r="A14" s="257" t="s">
        <v>1358</v>
      </c>
      <c r="B14" s="277" t="s">
        <v>1359</v>
      </c>
      <c r="C14" s="264">
        <v>133.35999999999999</v>
      </c>
    </row>
    <row r="15" spans="1:3" s="257" customFormat="1" ht="12.95" customHeight="1" x14ac:dyDescent="0.2">
      <c r="A15" s="257" t="s">
        <v>834</v>
      </c>
      <c r="B15" s="277" t="s">
        <v>2711</v>
      </c>
      <c r="C15" s="260">
        <v>9.2089999999999996</v>
      </c>
    </row>
    <row r="16" spans="1:3" s="257" customFormat="1" ht="12.95" customHeight="1" x14ac:dyDescent="0.2">
      <c r="A16" s="257" t="s">
        <v>834</v>
      </c>
      <c r="B16" s="277" t="s">
        <v>1360</v>
      </c>
      <c r="C16" s="260">
        <v>1384.4480000000005</v>
      </c>
    </row>
    <row r="17" spans="1:3" s="257" customFormat="1" ht="12.95" customHeight="1" x14ac:dyDescent="0.2">
      <c r="A17" s="257" t="s">
        <v>1361</v>
      </c>
      <c r="B17" s="277" t="s">
        <v>1362</v>
      </c>
      <c r="C17" s="260">
        <v>1192.672</v>
      </c>
    </row>
    <row r="18" spans="1:3" s="257" customFormat="1" ht="12.95" customHeight="1" x14ac:dyDescent="0.2">
      <c r="A18" s="257" t="s">
        <v>1363</v>
      </c>
      <c r="B18" s="277" t="s">
        <v>1364</v>
      </c>
      <c r="C18" s="264">
        <v>0.31190000000000001</v>
      </c>
    </row>
    <row r="19" spans="1:3" s="257" customFormat="1" ht="12.95" customHeight="1" x14ac:dyDescent="0.2">
      <c r="A19" s="257" t="s">
        <v>834</v>
      </c>
      <c r="B19" s="277" t="s">
        <v>1879</v>
      </c>
      <c r="C19" s="260">
        <v>267.59399999999999</v>
      </c>
    </row>
    <row r="20" spans="1:3" s="257" customFormat="1" ht="12.95" customHeight="1" x14ac:dyDescent="0.2">
      <c r="A20" s="257" t="s">
        <v>1365</v>
      </c>
      <c r="B20" s="277" t="s">
        <v>1366</v>
      </c>
      <c r="C20" s="260">
        <v>15.946</v>
      </c>
    </row>
    <row r="21" spans="1:3" s="257" customFormat="1" ht="12.95" customHeight="1" x14ac:dyDescent="0.2">
      <c r="A21" s="257" t="s">
        <v>834</v>
      </c>
      <c r="B21" s="277" t="s">
        <v>1367</v>
      </c>
      <c r="C21" s="260">
        <v>4.6449999999999996</v>
      </c>
    </row>
    <row r="22" spans="1:3" s="257" customFormat="1" ht="12.95" customHeight="1" x14ac:dyDescent="0.2">
      <c r="A22" s="257" t="s">
        <v>1368</v>
      </c>
      <c r="B22" s="277" t="s">
        <v>1369</v>
      </c>
      <c r="C22" s="264">
        <v>92.539000000000016</v>
      </c>
    </row>
    <row r="23" spans="1:3" s="257" customFormat="1" ht="12.95" customHeight="1" x14ac:dyDescent="0.2">
      <c r="A23" s="257" t="s">
        <v>834</v>
      </c>
      <c r="B23" s="277" t="s">
        <v>1366</v>
      </c>
      <c r="C23" s="260">
        <v>1526.6219999999996</v>
      </c>
    </row>
    <row r="24" spans="1:3" s="257" customFormat="1" ht="12.95" customHeight="1" x14ac:dyDescent="0.2">
      <c r="A24" s="257" t="s">
        <v>834</v>
      </c>
      <c r="B24" s="277" t="s">
        <v>1370</v>
      </c>
      <c r="C24" s="260">
        <v>270.37000000000006</v>
      </c>
    </row>
    <row r="25" spans="1:3" s="257" customFormat="1" ht="12.95" customHeight="1" x14ac:dyDescent="0.2">
      <c r="A25" s="257" t="s">
        <v>2712</v>
      </c>
      <c r="B25" s="277" t="s">
        <v>1371</v>
      </c>
      <c r="C25" s="260">
        <v>7.9649999999999999</v>
      </c>
    </row>
    <row r="26" spans="1:3" s="257" customFormat="1" ht="12.95" customHeight="1" x14ac:dyDescent="0.2">
      <c r="A26" s="257" t="s">
        <v>1372</v>
      </c>
      <c r="B26" s="277" t="s">
        <v>1373</v>
      </c>
      <c r="C26" s="260">
        <v>18.042000000000002</v>
      </c>
    </row>
    <row r="27" spans="1:3" s="257" customFormat="1" ht="12.95" customHeight="1" x14ac:dyDescent="0.2">
      <c r="A27" s="257" t="s">
        <v>1374</v>
      </c>
      <c r="B27" s="278" t="s">
        <v>1375</v>
      </c>
      <c r="C27" s="260">
        <v>1441.2399999999998</v>
      </c>
    </row>
    <row r="28" spans="1:3" s="257" customFormat="1" ht="12.95" customHeight="1" x14ac:dyDescent="0.2">
      <c r="A28" s="257" t="s">
        <v>834</v>
      </c>
      <c r="B28" s="278" t="s">
        <v>1376</v>
      </c>
      <c r="C28" s="260">
        <v>22681.445000000025</v>
      </c>
    </row>
    <row r="29" spans="1:3" s="257" customFormat="1" ht="12.95" customHeight="1" x14ac:dyDescent="0.2">
      <c r="A29" s="257" t="s">
        <v>834</v>
      </c>
      <c r="B29" s="278" t="s">
        <v>1377</v>
      </c>
      <c r="C29" s="260">
        <v>2046.347</v>
      </c>
    </row>
    <row r="30" spans="1:3" s="257" customFormat="1" ht="12.95" customHeight="1" x14ac:dyDescent="0.2">
      <c r="A30" s="257" t="s">
        <v>834</v>
      </c>
      <c r="B30" s="277" t="s">
        <v>1378</v>
      </c>
      <c r="C30" s="260">
        <v>90.453000000000003</v>
      </c>
    </row>
    <row r="31" spans="1:3" s="257" customFormat="1" ht="12.95" customHeight="1" x14ac:dyDescent="0.2">
      <c r="A31" s="257" t="s">
        <v>1379</v>
      </c>
      <c r="B31" s="277" t="s">
        <v>1376</v>
      </c>
      <c r="C31" s="260">
        <v>11.036999999999999</v>
      </c>
    </row>
    <row r="32" spans="1:3" s="257" customFormat="1" ht="12.95" customHeight="1" x14ac:dyDescent="0.2">
      <c r="A32" s="257" t="s">
        <v>1380</v>
      </c>
      <c r="B32" s="277" t="s">
        <v>1381</v>
      </c>
      <c r="C32" s="260">
        <v>12.744999999999999</v>
      </c>
    </row>
    <row r="33" spans="1:3" s="257" customFormat="1" ht="12.95" customHeight="1" x14ac:dyDescent="0.2">
      <c r="A33" s="257" t="s">
        <v>389</v>
      </c>
      <c r="B33" s="277" t="s">
        <v>1382</v>
      </c>
      <c r="C33" s="260">
        <v>20725.944000000018</v>
      </c>
    </row>
    <row r="34" spans="1:3" s="257" customFormat="1" ht="12.95" customHeight="1" x14ac:dyDescent="0.2">
      <c r="A34" s="257" t="s">
        <v>834</v>
      </c>
      <c r="B34" s="278" t="s">
        <v>1999</v>
      </c>
      <c r="C34" s="260">
        <v>16.917999999999999</v>
      </c>
    </row>
    <row r="35" spans="1:3" s="257" customFormat="1" ht="12.95" customHeight="1" x14ac:dyDescent="0.2">
      <c r="A35" s="257" t="s">
        <v>1383</v>
      </c>
      <c r="B35" s="277" t="s">
        <v>1384</v>
      </c>
      <c r="C35" s="260">
        <v>185.5</v>
      </c>
    </row>
    <row r="36" spans="1:3" s="257" customFormat="1" ht="12.95" customHeight="1" x14ac:dyDescent="0.2">
      <c r="A36" s="257" t="s">
        <v>1385</v>
      </c>
      <c r="B36" s="277" t="s">
        <v>1386</v>
      </c>
      <c r="C36" s="260">
        <v>809.22200000000009</v>
      </c>
    </row>
    <row r="37" spans="1:3" s="257" customFormat="1" ht="12.95" customHeight="1" x14ac:dyDescent="0.2">
      <c r="A37" s="257" t="s">
        <v>834</v>
      </c>
      <c r="B37" s="277" t="s">
        <v>1387</v>
      </c>
      <c r="C37" s="260">
        <v>5.9530000000000003</v>
      </c>
    </row>
    <row r="38" spans="1:3" s="257" customFormat="1" ht="12.95" customHeight="1" x14ac:dyDescent="0.2">
      <c r="A38" s="257" t="s">
        <v>834</v>
      </c>
      <c r="B38" s="278" t="s">
        <v>1388</v>
      </c>
      <c r="C38" s="260">
        <v>37.938000000000002</v>
      </c>
    </row>
    <row r="39" spans="1:3" s="257" customFormat="1" ht="12.95" customHeight="1" x14ac:dyDescent="0.2">
      <c r="A39" s="257" t="s">
        <v>834</v>
      </c>
      <c r="B39" s="277" t="s">
        <v>1389</v>
      </c>
      <c r="C39" s="260">
        <v>130.78</v>
      </c>
    </row>
    <row r="40" spans="1:3" s="257" customFormat="1" ht="12.95" customHeight="1" x14ac:dyDescent="0.2">
      <c r="A40" s="257" t="s">
        <v>1390</v>
      </c>
      <c r="B40" s="277" t="s">
        <v>2713</v>
      </c>
      <c r="C40" s="260">
        <v>37.725999999999999</v>
      </c>
    </row>
    <row r="41" spans="1:3" s="257" customFormat="1" ht="12.95" customHeight="1" x14ac:dyDescent="0.2">
      <c r="A41" s="257" t="s">
        <v>1391</v>
      </c>
      <c r="B41" s="277" t="s">
        <v>1392</v>
      </c>
      <c r="C41" s="260">
        <v>668.36900000000014</v>
      </c>
    </row>
    <row r="42" spans="1:3" s="257" customFormat="1" ht="12.95" customHeight="1" x14ac:dyDescent="0.2">
      <c r="A42" s="257" t="s">
        <v>834</v>
      </c>
      <c r="B42" s="278" t="s">
        <v>2714</v>
      </c>
      <c r="C42" s="260">
        <v>295.596</v>
      </c>
    </row>
    <row r="43" spans="1:3" s="257" customFormat="1" ht="12.95" customHeight="1" x14ac:dyDescent="0.2">
      <c r="A43" s="273" t="s">
        <v>1393</v>
      </c>
      <c r="B43" s="278" t="s">
        <v>1394</v>
      </c>
      <c r="C43" s="264">
        <v>49.813000000000002</v>
      </c>
    </row>
    <row r="44" spans="1:3" s="257" customFormat="1" ht="12.95" customHeight="1" x14ac:dyDescent="0.2">
      <c r="A44" s="273" t="s">
        <v>1396</v>
      </c>
      <c r="B44" s="277" t="s">
        <v>1397</v>
      </c>
      <c r="C44" s="260">
        <v>42.54</v>
      </c>
    </row>
    <row r="45" spans="1:3" s="257" customFormat="1" ht="12.95" customHeight="1" x14ac:dyDescent="0.2">
      <c r="A45" s="273" t="s">
        <v>834</v>
      </c>
      <c r="B45" s="278" t="s">
        <v>1398</v>
      </c>
      <c r="C45" s="260">
        <v>9.5269999999999992</v>
      </c>
    </row>
    <row r="46" spans="1:3" s="257" customFormat="1" ht="12.95" customHeight="1" x14ac:dyDescent="0.2">
      <c r="A46" s="273" t="s">
        <v>1399</v>
      </c>
      <c r="B46" s="277" t="s">
        <v>1400</v>
      </c>
      <c r="C46" s="260">
        <v>706.404</v>
      </c>
    </row>
    <row r="47" spans="1:3" s="257" customFormat="1" ht="12.95" customHeight="1" x14ac:dyDescent="0.2">
      <c r="A47" s="257" t="s">
        <v>834</v>
      </c>
      <c r="B47" s="277" t="s">
        <v>1378</v>
      </c>
      <c r="C47" s="260">
        <v>7587.7700000000114</v>
      </c>
    </row>
    <row r="48" spans="1:3" s="257" customFormat="1" ht="12.95" customHeight="1" x14ac:dyDescent="0.2">
      <c r="A48" s="257" t="s">
        <v>1402</v>
      </c>
      <c r="B48" s="277" t="s">
        <v>1373</v>
      </c>
      <c r="C48" s="264">
        <v>18.463999999999999</v>
      </c>
    </row>
    <row r="49" spans="1:3" s="257" customFormat="1" ht="12.95" customHeight="1" x14ac:dyDescent="0.2">
      <c r="A49" s="257" t="s">
        <v>834</v>
      </c>
      <c r="B49" s="277" t="s">
        <v>1403</v>
      </c>
      <c r="C49" s="264">
        <v>41.787000000000006</v>
      </c>
    </row>
    <row r="50" spans="1:3" s="257" customFormat="1" ht="12.95" customHeight="1" x14ac:dyDescent="0.2">
      <c r="A50" s="257" t="s">
        <v>1404</v>
      </c>
      <c r="B50" s="277" t="s">
        <v>1403</v>
      </c>
      <c r="C50" s="260">
        <v>194.97600000000003</v>
      </c>
    </row>
    <row r="51" spans="1:3" s="257" customFormat="1" ht="12.95" customHeight="1" x14ac:dyDescent="0.2">
      <c r="A51" s="257" t="s">
        <v>1405</v>
      </c>
      <c r="B51" s="278" t="s">
        <v>1562</v>
      </c>
      <c r="C51" s="260">
        <v>111.399</v>
      </c>
    </row>
    <row r="52" spans="1:3" s="257" customFormat="1" ht="12.95" customHeight="1" x14ac:dyDescent="0.2">
      <c r="A52" s="257" t="s">
        <v>834</v>
      </c>
      <c r="B52" s="277" t="s">
        <v>1356</v>
      </c>
      <c r="C52" s="264">
        <v>0.61</v>
      </c>
    </row>
    <row r="53" spans="1:3" s="257" customFormat="1" ht="12.95" customHeight="1" x14ac:dyDescent="0.2">
      <c r="A53" s="257" t="s">
        <v>834</v>
      </c>
      <c r="B53" s="277" t="s">
        <v>1406</v>
      </c>
      <c r="C53" s="260">
        <v>203.47200000000004</v>
      </c>
    </row>
    <row r="54" spans="1:3" s="257" customFormat="1" ht="12.95" customHeight="1" x14ac:dyDescent="0.2">
      <c r="A54" s="257" t="s">
        <v>834</v>
      </c>
      <c r="B54" s="277" t="s">
        <v>1407</v>
      </c>
      <c r="C54" s="264">
        <v>12.446999999999999</v>
      </c>
    </row>
    <row r="55" spans="1:3" s="257" customFormat="1" ht="12.95" customHeight="1" x14ac:dyDescent="0.2">
      <c r="A55" s="257" t="s">
        <v>834</v>
      </c>
      <c r="B55" s="277" t="s">
        <v>1408</v>
      </c>
      <c r="C55" s="260">
        <v>2.1339999999999999</v>
      </c>
    </row>
    <row r="56" spans="1:3" s="257" customFormat="1" ht="12.95" customHeight="1" x14ac:dyDescent="0.2">
      <c r="A56" s="257" t="s">
        <v>834</v>
      </c>
      <c r="B56" s="277" t="s">
        <v>1409</v>
      </c>
      <c r="C56" s="260">
        <v>283.3669999999999</v>
      </c>
    </row>
    <row r="57" spans="1:3" s="257" customFormat="1" ht="12.95" customHeight="1" x14ac:dyDescent="0.2">
      <c r="A57" s="257" t="s">
        <v>834</v>
      </c>
      <c r="B57" s="277" t="s">
        <v>1410</v>
      </c>
      <c r="C57" s="260">
        <v>4.1219999999999999</v>
      </c>
    </row>
    <row r="58" spans="1:3" s="257" customFormat="1" ht="12.95" customHeight="1" x14ac:dyDescent="0.2">
      <c r="A58" s="257" t="s">
        <v>834</v>
      </c>
      <c r="B58" s="278" t="s">
        <v>2033</v>
      </c>
      <c r="C58" s="260">
        <v>121.825</v>
      </c>
    </row>
    <row r="59" spans="1:3" s="257" customFormat="1" ht="12.95" customHeight="1" x14ac:dyDescent="0.2">
      <c r="A59" s="257" t="s">
        <v>1411</v>
      </c>
      <c r="B59" s="277" t="s">
        <v>1412</v>
      </c>
      <c r="C59" s="260">
        <v>31856.420899999997</v>
      </c>
    </row>
    <row r="60" spans="1:3" s="257" customFormat="1" ht="12.95" customHeight="1" x14ac:dyDescent="0.2">
      <c r="A60" s="257" t="s">
        <v>1413</v>
      </c>
      <c r="B60" s="277" t="s">
        <v>1412</v>
      </c>
      <c r="C60" s="260">
        <v>170.92</v>
      </c>
    </row>
    <row r="61" spans="1:3" s="257" customFormat="1" ht="12.95" customHeight="1" x14ac:dyDescent="0.2">
      <c r="A61" s="257" t="s">
        <v>1414</v>
      </c>
      <c r="B61" s="277" t="s">
        <v>1415</v>
      </c>
      <c r="C61" s="264">
        <v>12101.414000000004</v>
      </c>
    </row>
    <row r="62" spans="1:3" s="257" customFormat="1" ht="12.95" customHeight="1" x14ac:dyDescent="0.2">
      <c r="A62" s="257" t="s">
        <v>834</v>
      </c>
      <c r="B62" s="278" t="s">
        <v>1416</v>
      </c>
      <c r="C62" s="260">
        <v>1942.3670000000002</v>
      </c>
    </row>
    <row r="63" spans="1:3" s="257" customFormat="1" ht="12.95" customHeight="1" x14ac:dyDescent="0.2">
      <c r="A63" s="257" t="s">
        <v>834</v>
      </c>
      <c r="B63" s="277" t="s">
        <v>1417</v>
      </c>
      <c r="C63" s="260">
        <v>16405.856000000011</v>
      </c>
    </row>
    <row r="64" spans="1:3" s="257" customFormat="1" ht="12.95" customHeight="1" x14ac:dyDescent="0.2">
      <c r="A64" s="257" t="s">
        <v>834</v>
      </c>
      <c r="B64" s="277" t="s">
        <v>1418</v>
      </c>
      <c r="C64" s="260">
        <v>16968.464999999989</v>
      </c>
    </row>
    <row r="65" spans="1:3" s="257" customFormat="1" ht="12.95" customHeight="1" x14ac:dyDescent="0.2">
      <c r="A65" s="257" t="s">
        <v>834</v>
      </c>
      <c r="B65" s="277" t="s">
        <v>1419</v>
      </c>
      <c r="C65" s="264">
        <v>2574.6519999999996</v>
      </c>
    </row>
    <row r="66" spans="1:3" s="257" customFormat="1" ht="12.95" customHeight="1" x14ac:dyDescent="0.2">
      <c r="A66" s="257" t="s">
        <v>834</v>
      </c>
      <c r="B66" s="277" t="s">
        <v>1395</v>
      </c>
      <c r="C66" s="264">
        <v>7.617</v>
      </c>
    </row>
    <row r="67" spans="1:3" s="257" customFormat="1" ht="12.95" customHeight="1" x14ac:dyDescent="0.2">
      <c r="A67" s="257" t="s">
        <v>1420</v>
      </c>
      <c r="B67" s="277" t="s">
        <v>1415</v>
      </c>
      <c r="C67" s="260">
        <v>37.744</v>
      </c>
    </row>
    <row r="68" spans="1:3" s="257" customFormat="1" ht="12.95" customHeight="1" x14ac:dyDescent="0.2">
      <c r="A68" s="257" t="s">
        <v>834</v>
      </c>
      <c r="B68" s="278" t="s">
        <v>1416</v>
      </c>
      <c r="C68" s="260">
        <v>2704.4989999999998</v>
      </c>
    </row>
    <row r="69" spans="1:3" s="257" customFormat="1" ht="12.95" customHeight="1" x14ac:dyDescent="0.2">
      <c r="A69" s="257" t="s">
        <v>834</v>
      </c>
      <c r="B69" s="277" t="s">
        <v>1417</v>
      </c>
      <c r="C69" s="260">
        <v>94.966000000000008</v>
      </c>
    </row>
    <row r="70" spans="1:3" s="257" customFormat="1" ht="12.95" customHeight="1" x14ac:dyDescent="0.2">
      <c r="A70" s="257" t="s">
        <v>834</v>
      </c>
      <c r="B70" s="277" t="s">
        <v>1397</v>
      </c>
      <c r="C70" s="260">
        <v>1344.873</v>
      </c>
    </row>
    <row r="71" spans="1:3" s="257" customFormat="1" ht="12.95" customHeight="1" x14ac:dyDescent="0.2">
      <c r="A71" s="257" t="s">
        <v>1421</v>
      </c>
      <c r="B71" s="277" t="s">
        <v>1415</v>
      </c>
      <c r="C71" s="260">
        <v>14772.341000000004</v>
      </c>
    </row>
    <row r="72" spans="1:3" s="257" customFormat="1" ht="12.95" customHeight="1" x14ac:dyDescent="0.2">
      <c r="A72" s="257" t="s">
        <v>834</v>
      </c>
      <c r="B72" s="277" t="s">
        <v>1416</v>
      </c>
      <c r="C72" s="260">
        <v>997.79699999999991</v>
      </c>
    </row>
    <row r="73" spans="1:3" s="257" customFormat="1" ht="12.95" customHeight="1" x14ac:dyDescent="0.2">
      <c r="A73" s="257" t="s">
        <v>834</v>
      </c>
      <c r="B73" s="277" t="s">
        <v>1417</v>
      </c>
      <c r="C73" s="260">
        <v>111.291</v>
      </c>
    </row>
    <row r="74" spans="1:3" s="257" customFormat="1" ht="12.95" customHeight="1" x14ac:dyDescent="0.2">
      <c r="A74" s="257" t="s">
        <v>834</v>
      </c>
      <c r="B74" s="277" t="s">
        <v>1418</v>
      </c>
      <c r="C74" s="264">
        <v>7.3879999999999999</v>
      </c>
    </row>
    <row r="75" spans="1:3" s="257" customFormat="1" ht="12.95" customHeight="1" x14ac:dyDescent="0.2">
      <c r="A75" s="257" t="s">
        <v>1422</v>
      </c>
      <c r="B75" s="277" t="s">
        <v>1418</v>
      </c>
      <c r="C75" s="260">
        <v>109.37900000000002</v>
      </c>
    </row>
    <row r="76" spans="1:3" s="257" customFormat="1" ht="12.95" customHeight="1" x14ac:dyDescent="0.2">
      <c r="A76" s="257" t="s">
        <v>1423</v>
      </c>
      <c r="B76" s="278" t="s">
        <v>1418</v>
      </c>
      <c r="C76" s="260">
        <v>70.563999999999993</v>
      </c>
    </row>
    <row r="77" spans="1:3" s="257" customFormat="1" ht="12.95" customHeight="1" x14ac:dyDescent="0.2">
      <c r="A77" s="257" t="s">
        <v>1424</v>
      </c>
      <c r="B77" s="278" t="s">
        <v>1415</v>
      </c>
      <c r="C77" s="260">
        <v>281.88499999999999</v>
      </c>
    </row>
    <row r="78" spans="1:3" s="257" customFormat="1" ht="12.95" customHeight="1" x14ac:dyDescent="0.2">
      <c r="A78" s="257" t="s">
        <v>834</v>
      </c>
      <c r="B78" s="277" t="s">
        <v>1416</v>
      </c>
      <c r="C78" s="260">
        <v>13.946999999999999</v>
      </c>
    </row>
    <row r="79" spans="1:3" s="257" customFormat="1" ht="12.95" customHeight="1" x14ac:dyDescent="0.2">
      <c r="A79" s="257" t="s">
        <v>834</v>
      </c>
      <c r="B79" s="278" t="s">
        <v>1417</v>
      </c>
      <c r="C79" s="260">
        <v>265.65899999999999</v>
      </c>
    </row>
    <row r="80" spans="1:3" s="257" customFormat="1" ht="12.95" customHeight="1" x14ac:dyDescent="0.2">
      <c r="A80" s="257" t="s">
        <v>1426</v>
      </c>
      <c r="B80" s="277" t="s">
        <v>2715</v>
      </c>
      <c r="C80" s="260">
        <v>8.0990000000000002</v>
      </c>
    </row>
    <row r="81" spans="1:3" s="257" customFormat="1" ht="12.95" customHeight="1" x14ac:dyDescent="0.2">
      <c r="A81" s="257" t="s">
        <v>1427</v>
      </c>
      <c r="B81" s="277" t="s">
        <v>1425</v>
      </c>
      <c r="C81" s="260">
        <v>227.726</v>
      </c>
    </row>
    <row r="82" spans="1:3" s="257" customFormat="1" ht="12.95" customHeight="1" x14ac:dyDescent="0.2">
      <c r="A82" s="257" t="s">
        <v>1428</v>
      </c>
      <c r="B82" s="277" t="s">
        <v>1429</v>
      </c>
      <c r="C82" s="260">
        <v>2.65</v>
      </c>
    </row>
    <row r="83" spans="1:3" s="257" customFormat="1" ht="12.95" customHeight="1" x14ac:dyDescent="0.2">
      <c r="A83" s="257" t="s">
        <v>834</v>
      </c>
      <c r="B83" s="277" t="s">
        <v>1430</v>
      </c>
      <c r="C83" s="260">
        <v>264.06600000000003</v>
      </c>
    </row>
    <row r="84" spans="1:3" s="257" customFormat="1" ht="12.95" customHeight="1" x14ac:dyDescent="0.2">
      <c r="A84" s="257" t="s">
        <v>834</v>
      </c>
      <c r="B84" s="277" t="s">
        <v>1395</v>
      </c>
      <c r="C84" s="260">
        <v>2585.2149999999988</v>
      </c>
    </row>
    <row r="85" spans="1:3" s="257" customFormat="1" ht="12.95" customHeight="1" x14ac:dyDescent="0.2">
      <c r="A85" s="257" t="s">
        <v>834</v>
      </c>
      <c r="B85" s="277" t="s">
        <v>1431</v>
      </c>
      <c r="C85" s="260">
        <v>10.353</v>
      </c>
    </row>
    <row r="86" spans="1:3" s="257" customFormat="1" ht="12.95" customHeight="1" x14ac:dyDescent="0.2">
      <c r="A86" s="257" t="s">
        <v>834</v>
      </c>
      <c r="B86" s="277" t="s">
        <v>1432</v>
      </c>
      <c r="C86" s="260">
        <v>150.916</v>
      </c>
    </row>
    <row r="87" spans="1:3" s="257" customFormat="1" ht="12.95" customHeight="1" x14ac:dyDescent="0.2">
      <c r="A87" s="257" t="s">
        <v>2716</v>
      </c>
      <c r="B87" s="277" t="s">
        <v>1432</v>
      </c>
      <c r="C87" s="260">
        <v>19.923999999999999</v>
      </c>
    </row>
    <row r="88" spans="1:3" s="257" customFormat="1" ht="12.95" customHeight="1" x14ac:dyDescent="0.2">
      <c r="A88" s="257" t="s">
        <v>1433</v>
      </c>
      <c r="B88" s="277" t="s">
        <v>2717</v>
      </c>
      <c r="C88" s="264">
        <v>57.331000000000003</v>
      </c>
    </row>
    <row r="89" spans="1:3" s="257" customFormat="1" ht="12.95" customHeight="1" x14ac:dyDescent="0.2">
      <c r="A89" s="257" t="s">
        <v>834</v>
      </c>
      <c r="B89" s="277" t="s">
        <v>1657</v>
      </c>
      <c r="C89" s="264">
        <v>4.4050000000000002</v>
      </c>
    </row>
    <row r="90" spans="1:3" s="257" customFormat="1" ht="12.95" customHeight="1" x14ac:dyDescent="0.2">
      <c r="A90" s="257" t="s">
        <v>834</v>
      </c>
      <c r="B90" s="277" t="s">
        <v>1395</v>
      </c>
      <c r="C90" s="260">
        <v>281.93099999999993</v>
      </c>
    </row>
    <row r="91" spans="1:3" s="257" customFormat="1" ht="12.95" customHeight="1" x14ac:dyDescent="0.2">
      <c r="A91" s="257" t="s">
        <v>834</v>
      </c>
      <c r="B91" s="278" t="s">
        <v>1434</v>
      </c>
      <c r="C91" s="260">
        <v>62.525000000000006</v>
      </c>
    </row>
    <row r="92" spans="1:3" s="257" customFormat="1" ht="12.95" customHeight="1" x14ac:dyDescent="0.2">
      <c r="A92" s="257" t="s">
        <v>1435</v>
      </c>
      <c r="B92" s="278" t="s">
        <v>1436</v>
      </c>
      <c r="C92" s="260">
        <v>246.73</v>
      </c>
    </row>
    <row r="93" spans="1:3" s="257" customFormat="1" ht="12.95" customHeight="1" x14ac:dyDescent="0.2">
      <c r="A93" s="257" t="s">
        <v>1437</v>
      </c>
      <c r="B93" s="277" t="s">
        <v>1436</v>
      </c>
      <c r="C93" s="260">
        <v>3280.7659999999996</v>
      </c>
    </row>
    <row r="94" spans="1:3" s="257" customFormat="1" ht="12.95" customHeight="1" x14ac:dyDescent="0.2">
      <c r="A94" s="257" t="s">
        <v>1438</v>
      </c>
      <c r="B94" s="277" t="s">
        <v>1439</v>
      </c>
      <c r="C94" s="260">
        <v>16.172000000000001</v>
      </c>
    </row>
    <row r="95" spans="1:3" s="257" customFormat="1" ht="12.95" customHeight="1" x14ac:dyDescent="0.2">
      <c r="A95" s="257" t="s">
        <v>834</v>
      </c>
      <c r="B95" s="277" t="s">
        <v>1425</v>
      </c>
      <c r="C95" s="260">
        <v>197.5</v>
      </c>
    </row>
    <row r="96" spans="1:3" s="257" customFormat="1" ht="12.95" customHeight="1" x14ac:dyDescent="0.2">
      <c r="A96" s="257" t="s">
        <v>834</v>
      </c>
      <c r="B96" s="277" t="s">
        <v>1440</v>
      </c>
      <c r="C96" s="260">
        <v>9610.3799999999992</v>
      </c>
    </row>
    <row r="97" spans="1:3" s="257" customFormat="1" ht="12.95" customHeight="1" x14ac:dyDescent="0.2">
      <c r="A97" s="257" t="s">
        <v>1441</v>
      </c>
      <c r="B97" s="277" t="s">
        <v>1442</v>
      </c>
      <c r="C97" s="260">
        <v>133.73400000000001</v>
      </c>
    </row>
    <row r="98" spans="1:3" s="257" customFormat="1" ht="12.95" customHeight="1" x14ac:dyDescent="0.2">
      <c r="A98" s="257" t="s">
        <v>834</v>
      </c>
      <c r="B98" s="277" t="s">
        <v>1443</v>
      </c>
      <c r="C98" s="260">
        <v>151.096</v>
      </c>
    </row>
    <row r="99" spans="1:3" s="257" customFormat="1" ht="12.95" customHeight="1" x14ac:dyDescent="0.2">
      <c r="A99" s="257" t="s">
        <v>834</v>
      </c>
      <c r="B99" s="277" t="s">
        <v>1366</v>
      </c>
      <c r="C99" s="264">
        <v>92.25</v>
      </c>
    </row>
    <row r="100" spans="1:3" s="257" customFormat="1" ht="12.95" customHeight="1" x14ac:dyDescent="0.2">
      <c r="A100" s="257" t="s">
        <v>834</v>
      </c>
      <c r="B100" s="277" t="s">
        <v>1367</v>
      </c>
      <c r="C100" s="260">
        <v>22.86</v>
      </c>
    </row>
    <row r="101" spans="1:3" s="257" customFormat="1" ht="12.95" customHeight="1" x14ac:dyDescent="0.2">
      <c r="A101" s="257" t="s">
        <v>1271</v>
      </c>
      <c r="B101" s="278" t="s">
        <v>1272</v>
      </c>
      <c r="C101" s="260">
        <v>298.27200000000005</v>
      </c>
    </row>
    <row r="102" spans="1:3" s="257" customFormat="1" ht="12.95" customHeight="1" x14ac:dyDescent="0.2">
      <c r="A102" s="257" t="s">
        <v>1444</v>
      </c>
      <c r="B102" s="278" t="s">
        <v>1445</v>
      </c>
      <c r="C102" s="260">
        <v>78.201999999999998</v>
      </c>
    </row>
    <row r="103" spans="1:3" s="257" customFormat="1" ht="12.95" customHeight="1" x14ac:dyDescent="0.2">
      <c r="A103" s="257" t="s">
        <v>834</v>
      </c>
      <c r="B103" s="277" t="s">
        <v>1446</v>
      </c>
      <c r="C103" s="260">
        <v>47641.700000000004</v>
      </c>
    </row>
    <row r="104" spans="1:3" s="257" customFormat="1" ht="12.95" customHeight="1" x14ac:dyDescent="0.2">
      <c r="A104" s="257" t="s">
        <v>834</v>
      </c>
      <c r="B104" s="277" t="s">
        <v>1447</v>
      </c>
      <c r="C104" s="264">
        <v>30.66</v>
      </c>
    </row>
    <row r="105" spans="1:3" s="257" customFormat="1" ht="12.95" customHeight="1" x14ac:dyDescent="0.2">
      <c r="A105" s="257" t="s">
        <v>1448</v>
      </c>
      <c r="B105" s="277" t="s">
        <v>1449</v>
      </c>
      <c r="C105" s="264">
        <v>16515.265000000003</v>
      </c>
    </row>
    <row r="106" spans="1:3" s="257" customFormat="1" ht="12.95" customHeight="1" x14ac:dyDescent="0.2">
      <c r="A106" s="257" t="s">
        <v>834</v>
      </c>
      <c r="B106" s="277" t="s">
        <v>1450</v>
      </c>
      <c r="C106" s="264">
        <v>3589.4879999999998</v>
      </c>
    </row>
    <row r="107" spans="1:3" s="257" customFormat="1" ht="12.95" customHeight="1" x14ac:dyDescent="0.2">
      <c r="A107" s="257" t="s">
        <v>834</v>
      </c>
      <c r="B107" s="277" t="s">
        <v>1451</v>
      </c>
      <c r="C107" s="260">
        <v>5.22</v>
      </c>
    </row>
    <row r="108" spans="1:3" s="257" customFormat="1" ht="12.95" customHeight="1" x14ac:dyDescent="0.2">
      <c r="A108" s="257" t="s">
        <v>834</v>
      </c>
      <c r="B108" s="277" t="s">
        <v>1446</v>
      </c>
      <c r="C108" s="264">
        <v>65.430000000000007</v>
      </c>
    </row>
    <row r="109" spans="1:3" s="257" customFormat="1" ht="12.95" customHeight="1" x14ac:dyDescent="0.2">
      <c r="A109" s="257" t="s">
        <v>1452</v>
      </c>
      <c r="B109" s="277" t="s">
        <v>1449</v>
      </c>
      <c r="C109" s="260">
        <v>220.376</v>
      </c>
    </row>
    <row r="110" spans="1:3" s="257" customFormat="1" ht="12.95" customHeight="1" x14ac:dyDescent="0.2">
      <c r="A110" s="257" t="s">
        <v>834</v>
      </c>
      <c r="B110" s="277" t="s">
        <v>1450</v>
      </c>
      <c r="C110" s="264">
        <v>12063.921000000002</v>
      </c>
    </row>
    <row r="111" spans="1:3" s="257" customFormat="1" ht="12.95" customHeight="1" x14ac:dyDescent="0.2">
      <c r="A111" s="257" t="s">
        <v>1453</v>
      </c>
      <c r="B111" s="277" t="s">
        <v>1447</v>
      </c>
      <c r="C111" s="260">
        <v>38.49</v>
      </c>
    </row>
    <row r="112" spans="1:3" s="257" customFormat="1" ht="12.95" customHeight="1" x14ac:dyDescent="0.2">
      <c r="A112" s="257" t="s">
        <v>1454</v>
      </c>
      <c r="B112" s="277" t="s">
        <v>1392</v>
      </c>
      <c r="C112" s="264">
        <v>117.80799999999999</v>
      </c>
    </row>
    <row r="113" spans="1:3" s="257" customFormat="1" ht="12.95" customHeight="1" x14ac:dyDescent="0.2">
      <c r="A113" s="257" t="s">
        <v>1455</v>
      </c>
      <c r="B113" s="277" t="s">
        <v>1456</v>
      </c>
      <c r="C113" s="260">
        <v>421.52299999999997</v>
      </c>
    </row>
    <row r="114" spans="1:3" s="257" customFormat="1" ht="12.95" customHeight="1" x14ac:dyDescent="0.2">
      <c r="A114" s="257" t="s">
        <v>834</v>
      </c>
      <c r="B114" s="277" t="s">
        <v>1457</v>
      </c>
      <c r="C114" s="260">
        <v>24</v>
      </c>
    </row>
    <row r="115" spans="1:3" s="257" customFormat="1" ht="12.95" customHeight="1" x14ac:dyDescent="0.2">
      <c r="A115" s="257" t="s">
        <v>1458</v>
      </c>
      <c r="B115" s="277" t="s">
        <v>1459</v>
      </c>
      <c r="C115" s="260">
        <v>5.3380000000000001</v>
      </c>
    </row>
    <row r="116" spans="1:3" s="257" customFormat="1" ht="12.95" customHeight="1" x14ac:dyDescent="0.2">
      <c r="A116" s="257" t="s">
        <v>834</v>
      </c>
      <c r="B116" s="277" t="s">
        <v>2006</v>
      </c>
      <c r="C116" s="260">
        <v>4474.4119999999984</v>
      </c>
    </row>
    <row r="117" spans="1:3" s="257" customFormat="1" ht="12.95" customHeight="1" x14ac:dyDescent="0.2">
      <c r="A117" s="257" t="s">
        <v>1460</v>
      </c>
      <c r="B117" s="277" t="s">
        <v>1461</v>
      </c>
      <c r="C117" s="260">
        <v>3.5009999999999999</v>
      </c>
    </row>
    <row r="118" spans="1:3" s="257" customFormat="1" ht="12.95" customHeight="1" x14ac:dyDescent="0.2">
      <c r="A118" s="257" t="s">
        <v>1462</v>
      </c>
      <c r="B118" s="277" t="s">
        <v>1463</v>
      </c>
      <c r="C118" s="264">
        <v>414.62899999999991</v>
      </c>
    </row>
    <row r="119" spans="1:3" s="257" customFormat="1" ht="12.95" customHeight="1" x14ac:dyDescent="0.2">
      <c r="A119" s="257" t="s">
        <v>1464</v>
      </c>
      <c r="B119" s="277" t="s">
        <v>1465</v>
      </c>
      <c r="C119" s="260">
        <v>8.1820000000000004</v>
      </c>
    </row>
    <row r="120" spans="1:3" s="257" customFormat="1" ht="12.95" customHeight="1" x14ac:dyDescent="0.2">
      <c r="A120" s="257" t="s">
        <v>1466</v>
      </c>
      <c r="B120" s="277" t="s">
        <v>2718</v>
      </c>
      <c r="C120" s="264">
        <v>970.19199999999989</v>
      </c>
    </row>
    <row r="121" spans="1:3" s="257" customFormat="1" ht="12.95" customHeight="1" x14ac:dyDescent="0.2">
      <c r="A121" s="257" t="s">
        <v>834</v>
      </c>
      <c r="B121" s="277" t="s">
        <v>1467</v>
      </c>
      <c r="C121" s="260">
        <v>2689.8560000000016</v>
      </c>
    </row>
    <row r="122" spans="1:3" s="257" customFormat="1" ht="12.95" customHeight="1" x14ac:dyDescent="0.2">
      <c r="A122" s="257" t="s">
        <v>834</v>
      </c>
      <c r="B122" s="277" t="s">
        <v>1468</v>
      </c>
      <c r="C122" s="264">
        <v>171.09</v>
      </c>
    </row>
    <row r="123" spans="1:3" s="257" customFormat="1" ht="12.95" customHeight="1" x14ac:dyDescent="0.2">
      <c r="A123" s="257" t="s">
        <v>1469</v>
      </c>
      <c r="B123" s="277" t="s">
        <v>2718</v>
      </c>
      <c r="C123" s="260">
        <v>745.65200000000016</v>
      </c>
    </row>
    <row r="124" spans="1:3" s="257" customFormat="1" ht="12.95" customHeight="1" x14ac:dyDescent="0.2">
      <c r="A124" s="257" t="s">
        <v>834</v>
      </c>
      <c r="B124" s="277" t="s">
        <v>2719</v>
      </c>
      <c r="C124" s="264">
        <v>148.05099999999999</v>
      </c>
    </row>
    <row r="125" spans="1:3" s="257" customFormat="1" ht="12.95" customHeight="1" x14ac:dyDescent="0.2">
      <c r="A125" s="257" t="s">
        <v>834</v>
      </c>
      <c r="B125" s="277" t="s">
        <v>1467</v>
      </c>
      <c r="C125" s="260">
        <v>153.25700000000001</v>
      </c>
    </row>
    <row r="126" spans="1:3" s="257" customFormat="1" ht="12.95" customHeight="1" x14ac:dyDescent="0.2">
      <c r="A126" s="257" t="s">
        <v>834</v>
      </c>
      <c r="B126" s="278" t="s">
        <v>1470</v>
      </c>
      <c r="C126" s="260">
        <v>93.688999999999993</v>
      </c>
    </row>
    <row r="127" spans="1:3" s="257" customFormat="1" ht="12.95" customHeight="1" x14ac:dyDescent="0.2">
      <c r="A127" s="257" t="s">
        <v>1471</v>
      </c>
      <c r="B127" s="277" t="s">
        <v>1472</v>
      </c>
      <c r="C127" s="264">
        <v>22.9</v>
      </c>
    </row>
    <row r="128" spans="1:3" s="257" customFormat="1" ht="12.95" customHeight="1" x14ac:dyDescent="0.2">
      <c r="A128" s="257" t="s">
        <v>1473</v>
      </c>
      <c r="B128" s="277" t="s">
        <v>1474</v>
      </c>
      <c r="C128" s="264">
        <v>20963.773000000001</v>
      </c>
    </row>
    <row r="129" spans="1:3" s="257" customFormat="1" ht="12.95" customHeight="1" x14ac:dyDescent="0.2">
      <c r="A129" s="257" t="s">
        <v>1475</v>
      </c>
      <c r="B129" s="277" t="s">
        <v>1474</v>
      </c>
      <c r="C129" s="260">
        <v>325.76</v>
      </c>
    </row>
    <row r="130" spans="1:3" s="257" customFormat="1" ht="12.95" customHeight="1" x14ac:dyDescent="0.2">
      <c r="A130" s="257" t="s">
        <v>1476</v>
      </c>
      <c r="B130" s="277" t="s">
        <v>1477</v>
      </c>
      <c r="C130" s="260">
        <v>291.73900000000003</v>
      </c>
    </row>
    <row r="131" spans="1:3" s="257" customFormat="1" ht="12.95" customHeight="1" x14ac:dyDescent="0.2">
      <c r="A131" s="257" t="s">
        <v>834</v>
      </c>
      <c r="B131" s="277" t="s">
        <v>1478</v>
      </c>
      <c r="C131" s="264">
        <v>1848.4630000000004</v>
      </c>
    </row>
    <row r="132" spans="1:3" s="257" customFormat="1" ht="12.95" customHeight="1" x14ac:dyDescent="0.2">
      <c r="A132" s="257" t="s">
        <v>834</v>
      </c>
      <c r="B132" s="277" t="s">
        <v>2715</v>
      </c>
      <c r="C132" s="260">
        <v>74.541000000000011</v>
      </c>
    </row>
    <row r="133" spans="1:3" s="257" customFormat="1" ht="12.95" customHeight="1" x14ac:dyDescent="0.2">
      <c r="A133" s="257" t="s">
        <v>834</v>
      </c>
      <c r="B133" s="278" t="s">
        <v>1479</v>
      </c>
      <c r="C133" s="260">
        <v>97.567000000000007</v>
      </c>
    </row>
    <row r="134" spans="1:3" s="257" customFormat="1" ht="12.95" customHeight="1" x14ac:dyDescent="0.2">
      <c r="A134" s="257" t="s">
        <v>1480</v>
      </c>
      <c r="B134" s="277" t="s">
        <v>1481</v>
      </c>
      <c r="C134" s="260">
        <v>104.90300000000001</v>
      </c>
    </row>
    <row r="135" spans="1:3" s="257" customFormat="1" ht="12.95" customHeight="1" x14ac:dyDescent="0.2">
      <c r="A135" s="257" t="s">
        <v>1482</v>
      </c>
      <c r="B135" s="277" t="s">
        <v>1483</v>
      </c>
      <c r="C135" s="260">
        <v>4.76</v>
      </c>
    </row>
    <row r="136" spans="1:3" s="257" customFormat="1" ht="12.95" customHeight="1" x14ac:dyDescent="0.2">
      <c r="A136" s="257" t="s">
        <v>1484</v>
      </c>
      <c r="B136" s="277" t="s">
        <v>1485</v>
      </c>
      <c r="C136" s="260">
        <v>7.0810000000000004</v>
      </c>
    </row>
    <row r="137" spans="1:3" s="257" customFormat="1" ht="12.95" customHeight="1" x14ac:dyDescent="0.2">
      <c r="A137" s="257" t="s">
        <v>1486</v>
      </c>
      <c r="B137" s="278" t="s">
        <v>1487</v>
      </c>
      <c r="C137" s="260">
        <v>37.238</v>
      </c>
    </row>
    <row r="138" spans="1:3" s="257" customFormat="1" ht="12.95" customHeight="1" x14ac:dyDescent="0.2">
      <c r="A138" s="257" t="s">
        <v>1488</v>
      </c>
      <c r="B138" s="277" t="s">
        <v>1447</v>
      </c>
      <c r="C138" s="260">
        <v>1468.0590000000002</v>
      </c>
    </row>
    <row r="139" spans="1:3" s="257" customFormat="1" ht="12.95" customHeight="1" x14ac:dyDescent="0.2">
      <c r="A139" s="257" t="s">
        <v>1489</v>
      </c>
      <c r="B139" s="277" t="s">
        <v>1436</v>
      </c>
      <c r="C139" s="260">
        <v>8.9770000000000003</v>
      </c>
    </row>
    <row r="140" spans="1:3" s="257" customFormat="1" ht="12.95" customHeight="1" x14ac:dyDescent="0.2">
      <c r="A140" s="257" t="s">
        <v>834</v>
      </c>
      <c r="B140" s="277" t="s">
        <v>1490</v>
      </c>
      <c r="C140" s="260">
        <v>131.13</v>
      </c>
    </row>
    <row r="141" spans="1:3" s="257" customFormat="1" ht="12.95" customHeight="1" x14ac:dyDescent="0.2">
      <c r="A141" s="257" t="s">
        <v>834</v>
      </c>
      <c r="B141" s="277" t="s">
        <v>1491</v>
      </c>
      <c r="C141" s="260">
        <v>3.2109999999999999</v>
      </c>
    </row>
    <row r="142" spans="1:3" s="257" customFormat="1" ht="12.95" customHeight="1" x14ac:dyDescent="0.2">
      <c r="A142" s="257" t="s">
        <v>834</v>
      </c>
      <c r="B142" s="277" t="s">
        <v>1492</v>
      </c>
      <c r="C142" s="264">
        <v>6.4890000000000008</v>
      </c>
    </row>
    <row r="143" spans="1:3" s="257" customFormat="1" ht="12.95" customHeight="1" x14ac:dyDescent="0.2">
      <c r="A143" s="257" t="s">
        <v>834</v>
      </c>
      <c r="B143" s="277" t="s">
        <v>1515</v>
      </c>
      <c r="C143" s="260">
        <v>36.88600000000001</v>
      </c>
    </row>
    <row r="144" spans="1:3" s="257" customFormat="1" ht="12.95" customHeight="1" x14ac:dyDescent="0.2">
      <c r="A144" s="257" t="s">
        <v>1493</v>
      </c>
      <c r="B144" s="277" t="s">
        <v>1490</v>
      </c>
      <c r="C144" s="260">
        <v>20.169999999999998</v>
      </c>
    </row>
    <row r="145" spans="1:3" s="257" customFormat="1" ht="11.25" x14ac:dyDescent="0.2">
      <c r="A145" s="257" t="s">
        <v>1276</v>
      </c>
      <c r="B145" s="277" t="s">
        <v>1494</v>
      </c>
      <c r="C145" s="264">
        <v>28.438000000000002</v>
      </c>
    </row>
    <row r="146" spans="1:3" s="257" customFormat="1" ht="11.25" x14ac:dyDescent="0.2">
      <c r="A146" s="257" t="s">
        <v>834</v>
      </c>
      <c r="B146" s="277" t="s">
        <v>1495</v>
      </c>
      <c r="C146" s="264">
        <v>417.452</v>
      </c>
    </row>
    <row r="147" spans="1:3" s="257" customFormat="1" ht="11.25" x14ac:dyDescent="0.2">
      <c r="A147" s="257" t="s">
        <v>834</v>
      </c>
      <c r="B147" s="277" t="s">
        <v>1277</v>
      </c>
      <c r="C147" s="264">
        <v>633.18999999999994</v>
      </c>
    </row>
    <row r="148" spans="1:3" s="257" customFormat="1" ht="11.25" x14ac:dyDescent="0.2">
      <c r="A148" s="257" t="s">
        <v>834</v>
      </c>
      <c r="B148" s="277" t="s">
        <v>1279</v>
      </c>
      <c r="C148" s="264">
        <v>3125.5119999999997</v>
      </c>
    </row>
    <row r="149" spans="1:3" s="257" customFormat="1" ht="11.25" x14ac:dyDescent="0.2">
      <c r="A149" s="257" t="s">
        <v>1496</v>
      </c>
      <c r="B149" s="277" t="s">
        <v>1494</v>
      </c>
      <c r="C149" s="264">
        <v>459.71499999999986</v>
      </c>
    </row>
    <row r="150" spans="1:3" s="257" customFormat="1" ht="11.25" x14ac:dyDescent="0.2">
      <c r="A150" s="257" t="s">
        <v>1497</v>
      </c>
      <c r="B150" s="277" t="s">
        <v>1495</v>
      </c>
      <c r="C150" s="264">
        <v>287.39599999999996</v>
      </c>
    </row>
    <row r="151" spans="1:3" s="257" customFormat="1" ht="11.25" x14ac:dyDescent="0.2">
      <c r="A151" s="257" t="s">
        <v>1498</v>
      </c>
      <c r="B151" s="277" t="s">
        <v>1494</v>
      </c>
      <c r="C151" s="264">
        <v>50.554000000000002</v>
      </c>
    </row>
    <row r="152" spans="1:3" s="257" customFormat="1" ht="11.25" x14ac:dyDescent="0.2">
      <c r="A152" s="257" t="s">
        <v>1499</v>
      </c>
      <c r="B152" s="277" t="s">
        <v>1495</v>
      </c>
      <c r="C152" s="264">
        <v>9.2650000000000006</v>
      </c>
    </row>
    <row r="153" spans="1:3" s="257" customFormat="1" ht="11.25" x14ac:dyDescent="0.2">
      <c r="A153" s="257" t="s">
        <v>1500</v>
      </c>
      <c r="B153" s="277" t="s">
        <v>1501</v>
      </c>
      <c r="C153" s="264">
        <v>34.379999999999995</v>
      </c>
    </row>
    <row r="154" spans="1:3" s="257" customFormat="1" ht="11.25" x14ac:dyDescent="0.2">
      <c r="A154" s="257" t="s">
        <v>1502</v>
      </c>
      <c r="B154" s="277" t="s">
        <v>1495</v>
      </c>
      <c r="C154" s="264">
        <v>279.87199999999996</v>
      </c>
    </row>
    <row r="155" spans="1:3" s="257" customFormat="1" ht="11.25" x14ac:dyDescent="0.2">
      <c r="A155" s="257" t="s">
        <v>1503</v>
      </c>
      <c r="B155" s="277" t="s">
        <v>1277</v>
      </c>
      <c r="C155" s="264">
        <v>90.532000000000011</v>
      </c>
    </row>
    <row r="156" spans="1:3" s="257" customFormat="1" ht="11.25" x14ac:dyDescent="0.2">
      <c r="A156" s="257" t="s">
        <v>1504</v>
      </c>
      <c r="B156" s="277" t="s">
        <v>2720</v>
      </c>
      <c r="C156" s="264">
        <v>0.57299999999999995</v>
      </c>
    </row>
    <row r="157" spans="1:3" s="257" customFormat="1" ht="11.25" x14ac:dyDescent="0.2">
      <c r="A157" s="257" t="s">
        <v>1505</v>
      </c>
      <c r="B157" s="277" t="s">
        <v>1506</v>
      </c>
      <c r="C157" s="264">
        <v>50.867000000000004</v>
      </c>
    </row>
    <row r="158" spans="1:3" s="257" customFormat="1" ht="11.25" x14ac:dyDescent="0.2">
      <c r="A158" s="257" t="s">
        <v>1507</v>
      </c>
      <c r="B158" s="277" t="s">
        <v>1501</v>
      </c>
      <c r="C158" s="264">
        <v>61.372399999999985</v>
      </c>
    </row>
    <row r="159" spans="1:3" s="257" customFormat="1" ht="11.25" x14ac:dyDescent="0.2">
      <c r="A159" s="257" t="s">
        <v>1508</v>
      </c>
      <c r="B159" s="277" t="s">
        <v>1277</v>
      </c>
      <c r="C159" s="264">
        <v>875.70460000000003</v>
      </c>
    </row>
    <row r="160" spans="1:3" s="257" customFormat="1" ht="11.25" x14ac:dyDescent="0.2">
      <c r="A160" s="257" t="s">
        <v>1509</v>
      </c>
      <c r="B160" s="277" t="s">
        <v>2721</v>
      </c>
      <c r="C160" s="264">
        <v>3.0999999999999996</v>
      </c>
    </row>
    <row r="161" spans="1:3" s="257" customFormat="1" ht="11.25" x14ac:dyDescent="0.2">
      <c r="A161" s="257" t="s">
        <v>1510</v>
      </c>
      <c r="B161" s="277" t="s">
        <v>1511</v>
      </c>
      <c r="C161" s="264">
        <v>175.12</v>
      </c>
    </row>
    <row r="162" spans="1:3" s="257" customFormat="1" ht="11.25" x14ac:dyDescent="0.2">
      <c r="A162" s="257" t="s">
        <v>834</v>
      </c>
      <c r="B162" s="277" t="s">
        <v>1512</v>
      </c>
      <c r="C162" s="264">
        <v>769.12400000000002</v>
      </c>
    </row>
    <row r="163" spans="1:3" s="257" customFormat="1" ht="11.25" x14ac:dyDescent="0.2">
      <c r="A163" s="257" t="s">
        <v>834</v>
      </c>
      <c r="B163" s="277" t="s">
        <v>1513</v>
      </c>
      <c r="C163" s="264">
        <v>1432.299</v>
      </c>
    </row>
    <row r="164" spans="1:3" s="257" customFormat="1" ht="11.25" x14ac:dyDescent="0.2">
      <c r="A164" s="257" t="s">
        <v>834</v>
      </c>
      <c r="B164" s="277" t="s">
        <v>2722</v>
      </c>
      <c r="C164" s="264">
        <v>38.849999999999994</v>
      </c>
    </row>
    <row r="165" spans="1:3" s="257" customFormat="1" ht="11.25" x14ac:dyDescent="0.2">
      <c r="A165" s="257" t="s">
        <v>1514</v>
      </c>
      <c r="B165" s="277" t="s">
        <v>2723</v>
      </c>
      <c r="C165" s="264">
        <v>181.55</v>
      </c>
    </row>
    <row r="166" spans="1:3" s="257" customFormat="1" ht="11.25" x14ac:dyDescent="0.2">
      <c r="A166" s="257" t="s">
        <v>834</v>
      </c>
      <c r="B166" s="277" t="s">
        <v>1515</v>
      </c>
      <c r="C166" s="264">
        <v>414.68999999999994</v>
      </c>
    </row>
    <row r="167" spans="1:3" s="257" customFormat="1" ht="11.25" x14ac:dyDescent="0.2">
      <c r="A167" s="257" t="s">
        <v>1516</v>
      </c>
      <c r="B167" s="277" t="s">
        <v>1517</v>
      </c>
      <c r="C167" s="264">
        <v>5.34</v>
      </c>
    </row>
    <row r="168" spans="1:3" s="257" customFormat="1" ht="11.25" x14ac:dyDescent="0.2">
      <c r="A168" s="257" t="s">
        <v>834</v>
      </c>
      <c r="B168" s="277" t="s">
        <v>1942</v>
      </c>
      <c r="C168" s="264">
        <v>4547.8059999999959</v>
      </c>
    </row>
    <row r="169" spans="1:3" s="257" customFormat="1" ht="11.25" x14ac:dyDescent="0.2">
      <c r="A169" s="257" t="s">
        <v>1518</v>
      </c>
      <c r="B169" s="277" t="s">
        <v>1519</v>
      </c>
      <c r="C169" s="264">
        <v>457.26500000000021</v>
      </c>
    </row>
    <row r="170" spans="1:3" s="257" customFormat="1" ht="11.25" x14ac:dyDescent="0.2">
      <c r="A170" s="257" t="s">
        <v>834</v>
      </c>
      <c r="B170" s="277" t="s">
        <v>1512</v>
      </c>
      <c r="C170" s="264">
        <v>72.143000000000001</v>
      </c>
    </row>
    <row r="171" spans="1:3" s="257" customFormat="1" ht="11.25" x14ac:dyDescent="0.2">
      <c r="A171" s="257" t="s">
        <v>2724</v>
      </c>
      <c r="B171" s="277" t="s">
        <v>1520</v>
      </c>
      <c r="C171" s="264">
        <v>162.37400000000002</v>
      </c>
    </row>
    <row r="172" spans="1:3" s="257" customFormat="1" ht="11.25" x14ac:dyDescent="0.2">
      <c r="A172" s="257" t="s">
        <v>1521</v>
      </c>
      <c r="B172" s="277" t="s">
        <v>2725</v>
      </c>
      <c r="C172" s="264">
        <v>84.165000000000006</v>
      </c>
    </row>
    <row r="173" spans="1:3" s="257" customFormat="1" ht="11.25" x14ac:dyDescent="0.2">
      <c r="A173" s="257" t="s">
        <v>834</v>
      </c>
      <c r="B173" s="277" t="s">
        <v>1522</v>
      </c>
      <c r="C173" s="264">
        <v>30.463999999999995</v>
      </c>
    </row>
    <row r="174" spans="1:3" s="257" customFormat="1" ht="11.25" x14ac:dyDescent="0.2">
      <c r="A174" s="257" t="s">
        <v>1523</v>
      </c>
      <c r="B174" s="277" t="s">
        <v>1522</v>
      </c>
      <c r="C174" s="264">
        <v>112.77700000000002</v>
      </c>
    </row>
    <row r="175" spans="1:3" s="257" customFormat="1" ht="11.25" x14ac:dyDescent="0.2">
      <c r="A175" s="257" t="s">
        <v>1524</v>
      </c>
      <c r="B175" s="277" t="s">
        <v>1525</v>
      </c>
      <c r="C175" s="264">
        <v>17.273</v>
      </c>
    </row>
    <row r="176" spans="1:3" s="257" customFormat="1" ht="11.25" x14ac:dyDescent="0.2">
      <c r="A176" s="257" t="s">
        <v>1526</v>
      </c>
      <c r="B176" s="277" t="s">
        <v>1527</v>
      </c>
      <c r="C176" s="264">
        <v>105.76700000000001</v>
      </c>
    </row>
    <row r="177" spans="1:3" s="257" customFormat="1" ht="11.25" x14ac:dyDescent="0.2">
      <c r="A177" s="257" t="s">
        <v>584</v>
      </c>
      <c r="B177" s="277" t="s">
        <v>1528</v>
      </c>
      <c r="C177" s="264">
        <v>3.5369999999999999</v>
      </c>
    </row>
    <row r="178" spans="1:3" s="257" customFormat="1" ht="11.25" x14ac:dyDescent="0.2">
      <c r="A178" s="257" t="s">
        <v>834</v>
      </c>
      <c r="B178" s="277" t="s">
        <v>1529</v>
      </c>
      <c r="C178" s="264">
        <v>437.73900000000003</v>
      </c>
    </row>
    <row r="179" spans="1:3" s="257" customFormat="1" ht="11.25" x14ac:dyDescent="0.2">
      <c r="A179" s="257" t="s">
        <v>834</v>
      </c>
      <c r="B179" s="277" t="s">
        <v>1530</v>
      </c>
      <c r="C179" s="264">
        <v>30.457000000000004</v>
      </c>
    </row>
    <row r="180" spans="1:3" s="257" customFormat="1" ht="11.25" x14ac:dyDescent="0.2">
      <c r="A180" s="257" t="s">
        <v>1531</v>
      </c>
      <c r="B180" s="277" t="s">
        <v>1530</v>
      </c>
      <c r="C180" s="264">
        <v>11.260000000000002</v>
      </c>
    </row>
    <row r="181" spans="1:3" s="257" customFormat="1" ht="11.25" x14ac:dyDescent="0.2">
      <c r="A181" s="257" t="s">
        <v>2726</v>
      </c>
      <c r="B181" s="277" t="s">
        <v>1533</v>
      </c>
      <c r="C181" s="264">
        <v>0.70709999999999995</v>
      </c>
    </row>
    <row r="182" spans="1:3" s="257" customFormat="1" ht="11.25" x14ac:dyDescent="0.2">
      <c r="A182" s="257" t="s">
        <v>1534</v>
      </c>
      <c r="B182" s="277" t="s">
        <v>1535</v>
      </c>
      <c r="C182" s="264">
        <v>33.659999999999997</v>
      </c>
    </row>
    <row r="183" spans="1:3" s="257" customFormat="1" ht="11.25" x14ac:dyDescent="0.2">
      <c r="A183" s="257" t="s">
        <v>1536</v>
      </c>
      <c r="B183" s="277" t="s">
        <v>1537</v>
      </c>
      <c r="C183" s="264">
        <v>8127.4589999999962</v>
      </c>
    </row>
    <row r="184" spans="1:3" s="257" customFormat="1" ht="11.25" x14ac:dyDescent="0.2">
      <c r="A184" s="257" t="s">
        <v>1538</v>
      </c>
      <c r="B184" s="277" t="s">
        <v>1539</v>
      </c>
      <c r="C184" s="264">
        <v>306.435</v>
      </c>
    </row>
    <row r="185" spans="1:3" s="257" customFormat="1" ht="11.25" x14ac:dyDescent="0.2">
      <c r="A185" s="257" t="s">
        <v>834</v>
      </c>
      <c r="B185" s="277" t="s">
        <v>1540</v>
      </c>
      <c r="C185" s="264">
        <v>20257.263000000028</v>
      </c>
    </row>
    <row r="186" spans="1:3" s="257" customFormat="1" ht="11.25" x14ac:dyDescent="0.2">
      <c r="A186" s="257" t="s">
        <v>834</v>
      </c>
      <c r="B186" s="277" t="s">
        <v>1451</v>
      </c>
      <c r="C186" s="264">
        <v>23785.160000000011</v>
      </c>
    </row>
    <row r="187" spans="1:3" s="257" customFormat="1" ht="11.25" x14ac:dyDescent="0.2">
      <c r="A187" s="257" t="s">
        <v>1541</v>
      </c>
      <c r="B187" s="277" t="s">
        <v>1542</v>
      </c>
      <c r="C187" s="264">
        <v>11.454000000000001</v>
      </c>
    </row>
    <row r="188" spans="1:3" s="257" customFormat="1" ht="11.25" x14ac:dyDescent="0.2">
      <c r="A188" s="257" t="s">
        <v>834</v>
      </c>
      <c r="B188" s="277" t="s">
        <v>1543</v>
      </c>
      <c r="C188" s="264">
        <v>2400.1399999999994</v>
      </c>
    </row>
    <row r="189" spans="1:3" s="257" customFormat="1" ht="11.25" x14ac:dyDescent="0.2">
      <c r="A189" s="257" t="s">
        <v>834</v>
      </c>
      <c r="B189" s="277" t="s">
        <v>1544</v>
      </c>
      <c r="C189" s="264">
        <v>92.13</v>
      </c>
    </row>
    <row r="190" spans="1:3" s="257" customFormat="1" ht="11.25" x14ac:dyDescent="0.2">
      <c r="A190" s="257" t="s">
        <v>834</v>
      </c>
      <c r="B190" s="277" t="s">
        <v>1545</v>
      </c>
      <c r="C190" s="264">
        <v>1310.8370000000007</v>
      </c>
    </row>
    <row r="191" spans="1:3" s="257" customFormat="1" ht="11.25" x14ac:dyDescent="0.2">
      <c r="A191" s="257" t="s">
        <v>834</v>
      </c>
      <c r="B191" s="277" t="s">
        <v>1546</v>
      </c>
      <c r="C191" s="264">
        <v>433.27100000000002</v>
      </c>
    </row>
    <row r="192" spans="1:3" s="257" customFormat="1" ht="11.25" x14ac:dyDescent="0.2">
      <c r="A192" s="257" t="s">
        <v>834</v>
      </c>
      <c r="B192" s="277" t="s">
        <v>1547</v>
      </c>
      <c r="C192" s="264">
        <v>221.04799999999997</v>
      </c>
    </row>
    <row r="193" spans="1:3" s="257" customFormat="1" ht="11.25" x14ac:dyDescent="0.2">
      <c r="A193" s="257" t="s">
        <v>834</v>
      </c>
      <c r="B193" s="277" t="s">
        <v>1548</v>
      </c>
      <c r="C193" s="264">
        <v>2051.1270000000009</v>
      </c>
    </row>
    <row r="194" spans="1:3" s="257" customFormat="1" ht="11.25" x14ac:dyDescent="0.2">
      <c r="A194" s="257" t="s">
        <v>834</v>
      </c>
      <c r="B194" s="277" t="s">
        <v>2727</v>
      </c>
      <c r="C194" s="264">
        <v>3.51</v>
      </c>
    </row>
    <row r="195" spans="1:3" s="257" customFormat="1" ht="11.25" x14ac:dyDescent="0.2">
      <c r="A195" s="257" t="s">
        <v>834</v>
      </c>
      <c r="B195" s="277" t="s">
        <v>1549</v>
      </c>
      <c r="C195" s="264">
        <v>1023.494</v>
      </c>
    </row>
    <row r="196" spans="1:3" s="257" customFormat="1" ht="11.25" x14ac:dyDescent="0.2">
      <c r="A196" s="257" t="s">
        <v>834</v>
      </c>
      <c r="B196" s="277" t="s">
        <v>1550</v>
      </c>
      <c r="C196" s="264">
        <v>80.61</v>
      </c>
    </row>
    <row r="197" spans="1:3" s="257" customFormat="1" ht="11.25" x14ac:dyDescent="0.2">
      <c r="A197" s="257" t="s">
        <v>834</v>
      </c>
      <c r="B197" s="277" t="s">
        <v>2728</v>
      </c>
      <c r="C197" s="264">
        <v>6.5060000000000002</v>
      </c>
    </row>
    <row r="198" spans="1:3" s="257" customFormat="1" ht="11.25" x14ac:dyDescent="0.2">
      <c r="A198" s="257" t="s">
        <v>834</v>
      </c>
      <c r="B198" s="277" t="s">
        <v>2729</v>
      </c>
      <c r="C198" s="264">
        <v>102.09099999999998</v>
      </c>
    </row>
    <row r="199" spans="1:3" s="257" customFormat="1" ht="11.25" x14ac:dyDescent="0.2">
      <c r="A199" s="257" t="s">
        <v>2730</v>
      </c>
      <c r="B199" s="277" t="s">
        <v>2727</v>
      </c>
      <c r="C199" s="264">
        <v>10.908999999999999</v>
      </c>
    </row>
    <row r="200" spans="1:3" s="257" customFormat="1" ht="11.25" x14ac:dyDescent="0.2">
      <c r="A200" s="257" t="s">
        <v>2731</v>
      </c>
      <c r="B200" s="277" t="s">
        <v>2732</v>
      </c>
      <c r="C200" s="264">
        <v>56.341000000000001</v>
      </c>
    </row>
    <row r="201" spans="1:3" s="257" customFormat="1" ht="11.25" x14ac:dyDescent="0.2">
      <c r="A201" s="257" t="s">
        <v>1551</v>
      </c>
      <c r="B201" s="277" t="s">
        <v>1552</v>
      </c>
      <c r="C201" s="264">
        <v>948.2650000000001</v>
      </c>
    </row>
    <row r="202" spans="1:3" s="257" customFormat="1" ht="11.25" x14ac:dyDescent="0.2">
      <c r="A202" s="257" t="s">
        <v>834</v>
      </c>
      <c r="B202" s="277" t="s">
        <v>1553</v>
      </c>
      <c r="C202" s="264">
        <v>410.77699999999999</v>
      </c>
    </row>
    <row r="203" spans="1:3" s="257" customFormat="1" ht="11.25" x14ac:dyDescent="0.2">
      <c r="A203" s="257" t="s">
        <v>834</v>
      </c>
      <c r="B203" s="277" t="s">
        <v>1554</v>
      </c>
      <c r="C203" s="264">
        <v>37.230000000000004</v>
      </c>
    </row>
    <row r="204" spans="1:3" s="257" customFormat="1" ht="11.25" x14ac:dyDescent="0.2">
      <c r="A204" s="257" t="s">
        <v>1555</v>
      </c>
      <c r="B204" s="277" t="s">
        <v>1556</v>
      </c>
      <c r="C204" s="264">
        <v>86.822000000000003</v>
      </c>
    </row>
    <row r="205" spans="1:3" s="257" customFormat="1" ht="11.25" x14ac:dyDescent="0.2">
      <c r="A205" s="257" t="s">
        <v>834</v>
      </c>
      <c r="B205" s="277" t="s">
        <v>1557</v>
      </c>
      <c r="C205" s="264">
        <v>1750.5419999999999</v>
      </c>
    </row>
    <row r="206" spans="1:3" s="257" customFormat="1" ht="11.25" x14ac:dyDescent="0.2">
      <c r="A206" s="257" t="s">
        <v>834</v>
      </c>
      <c r="B206" s="277" t="s">
        <v>1558</v>
      </c>
      <c r="C206" s="264">
        <v>23.33</v>
      </c>
    </row>
    <row r="207" spans="1:3" s="257" customFormat="1" ht="11.25" x14ac:dyDescent="0.2">
      <c r="A207" s="257" t="s">
        <v>834</v>
      </c>
      <c r="B207" s="277" t="s">
        <v>1559</v>
      </c>
      <c r="C207" s="264">
        <v>156.11599999999999</v>
      </c>
    </row>
    <row r="208" spans="1:3" s="257" customFormat="1" ht="11.25" x14ac:dyDescent="0.2">
      <c r="A208" s="257" t="s">
        <v>834</v>
      </c>
      <c r="B208" s="277" t="s">
        <v>1560</v>
      </c>
      <c r="C208" s="264">
        <v>200.005</v>
      </c>
    </row>
    <row r="209" spans="1:3" s="257" customFormat="1" ht="11.25" x14ac:dyDescent="0.2">
      <c r="A209" s="257" t="s">
        <v>834</v>
      </c>
      <c r="B209" s="277" t="s">
        <v>2733</v>
      </c>
      <c r="C209" s="264">
        <v>298.44200000000001</v>
      </c>
    </row>
    <row r="210" spans="1:3" s="257" customFormat="1" ht="11.25" x14ac:dyDescent="0.2">
      <c r="A210" s="257" t="s">
        <v>834</v>
      </c>
      <c r="B210" s="277" t="s">
        <v>1561</v>
      </c>
      <c r="C210" s="264">
        <v>269.78800000000001</v>
      </c>
    </row>
    <row r="211" spans="1:3" s="257" customFormat="1" ht="11.25" x14ac:dyDescent="0.2">
      <c r="A211" s="257" t="s">
        <v>834</v>
      </c>
      <c r="B211" s="277" t="s">
        <v>2734</v>
      </c>
      <c r="C211" s="264">
        <v>1.7749999999999999</v>
      </c>
    </row>
    <row r="212" spans="1:3" s="257" customFormat="1" ht="11.25" x14ac:dyDescent="0.2">
      <c r="A212" s="257" t="s">
        <v>834</v>
      </c>
      <c r="B212" s="277" t="s">
        <v>1562</v>
      </c>
      <c r="C212" s="264">
        <v>173.24799999999996</v>
      </c>
    </row>
    <row r="213" spans="1:3" s="257" customFormat="1" ht="11.25" x14ac:dyDescent="0.2">
      <c r="A213" s="257" t="s">
        <v>834</v>
      </c>
      <c r="B213" s="277" t="s">
        <v>1356</v>
      </c>
      <c r="C213" s="264">
        <v>724.06199999999978</v>
      </c>
    </row>
    <row r="214" spans="1:3" s="257" customFormat="1" ht="11.25" x14ac:dyDescent="0.2">
      <c r="A214" s="257" t="s">
        <v>834</v>
      </c>
      <c r="B214" s="277" t="s">
        <v>1447</v>
      </c>
      <c r="C214" s="264">
        <v>3240.614</v>
      </c>
    </row>
    <row r="215" spans="1:3" s="257" customFormat="1" ht="11.25" x14ac:dyDescent="0.2">
      <c r="A215" s="257" t="s">
        <v>834</v>
      </c>
      <c r="B215" s="277" t="s">
        <v>1406</v>
      </c>
      <c r="C215" s="264">
        <v>1069.0440000000001</v>
      </c>
    </row>
    <row r="216" spans="1:3" s="257" customFormat="1" ht="11.25" x14ac:dyDescent="0.2">
      <c r="A216" s="257" t="s">
        <v>834</v>
      </c>
      <c r="B216" s="277" t="s">
        <v>1563</v>
      </c>
      <c r="C216" s="264">
        <v>9.26</v>
      </c>
    </row>
    <row r="217" spans="1:3" s="257" customFormat="1" ht="11.25" x14ac:dyDescent="0.2">
      <c r="A217" s="257" t="s">
        <v>834</v>
      </c>
      <c r="B217" s="277" t="s">
        <v>1564</v>
      </c>
      <c r="C217" s="264">
        <v>448.9</v>
      </c>
    </row>
    <row r="218" spans="1:3" s="257" customFormat="1" ht="11.25" x14ac:dyDescent="0.2">
      <c r="A218" s="257" t="s">
        <v>834</v>
      </c>
      <c r="B218" s="277" t="s">
        <v>1407</v>
      </c>
      <c r="C218" s="264">
        <v>53.191000000000003</v>
      </c>
    </row>
    <row r="219" spans="1:3" s="257" customFormat="1" ht="11.25" x14ac:dyDescent="0.2">
      <c r="A219" s="257" t="s">
        <v>834</v>
      </c>
      <c r="B219" s="277" t="s">
        <v>1409</v>
      </c>
      <c r="C219" s="264">
        <v>1302.6859999999999</v>
      </c>
    </row>
    <row r="220" spans="1:3" s="257" customFormat="1" ht="11.25" x14ac:dyDescent="0.2">
      <c r="A220" s="257" t="s">
        <v>834</v>
      </c>
      <c r="B220" s="277" t="s">
        <v>1565</v>
      </c>
      <c r="C220" s="264">
        <v>84.477000000000004</v>
      </c>
    </row>
    <row r="221" spans="1:3" s="257" customFormat="1" ht="11.25" x14ac:dyDescent="0.2">
      <c r="A221" s="257" t="s">
        <v>834</v>
      </c>
      <c r="B221" s="277" t="s">
        <v>1410</v>
      </c>
      <c r="C221" s="264">
        <v>7357.5169999999971</v>
      </c>
    </row>
    <row r="222" spans="1:3" s="257" customFormat="1" ht="11.25" x14ac:dyDescent="0.2">
      <c r="A222" s="257" t="s">
        <v>1566</v>
      </c>
      <c r="B222" s="277" t="s">
        <v>1542</v>
      </c>
      <c r="C222" s="264">
        <v>3054.1599999999994</v>
      </c>
    </row>
    <row r="223" spans="1:3" s="257" customFormat="1" ht="11.25" x14ac:dyDescent="0.2">
      <c r="A223" s="257" t="s">
        <v>1567</v>
      </c>
      <c r="B223" s="277" t="s">
        <v>1356</v>
      </c>
      <c r="C223" s="264">
        <v>10.440000000000001</v>
      </c>
    </row>
    <row r="224" spans="1:3" s="257" customFormat="1" ht="11.25" x14ac:dyDescent="0.2">
      <c r="A224" s="257" t="s">
        <v>834</v>
      </c>
      <c r="B224" s="277" t="s">
        <v>1447</v>
      </c>
      <c r="C224" s="264">
        <v>72.81</v>
      </c>
    </row>
    <row r="225" spans="1:3" s="257" customFormat="1" ht="11.25" x14ac:dyDescent="0.2">
      <c r="A225" s="257" t="s">
        <v>1568</v>
      </c>
      <c r="B225" s="277" t="s">
        <v>1569</v>
      </c>
      <c r="C225" s="264">
        <v>27.298999999999999</v>
      </c>
    </row>
    <row r="226" spans="1:3" s="257" customFormat="1" ht="11.25" x14ac:dyDescent="0.2">
      <c r="A226" s="257" t="s">
        <v>834</v>
      </c>
      <c r="B226" s="277" t="s">
        <v>1406</v>
      </c>
      <c r="C226" s="264">
        <v>1.2230000000000001</v>
      </c>
    </row>
    <row r="227" spans="1:3" s="257" customFormat="1" ht="11.25" x14ac:dyDescent="0.2">
      <c r="A227" s="257" t="s">
        <v>834</v>
      </c>
      <c r="B227" s="277" t="s">
        <v>1410</v>
      </c>
      <c r="C227" s="264">
        <v>82.51</v>
      </c>
    </row>
    <row r="228" spans="1:3" s="257" customFormat="1" ht="11.25" x14ac:dyDescent="0.2">
      <c r="A228" s="257" t="s">
        <v>1570</v>
      </c>
      <c r="B228" s="277" t="s">
        <v>1542</v>
      </c>
      <c r="C228" s="264">
        <v>3.67</v>
      </c>
    </row>
    <row r="229" spans="1:3" s="257" customFormat="1" ht="11.25" x14ac:dyDescent="0.2">
      <c r="A229" s="257" t="s">
        <v>834</v>
      </c>
      <c r="B229" s="277" t="s">
        <v>1447</v>
      </c>
      <c r="C229" s="264">
        <v>323.44999999999993</v>
      </c>
    </row>
    <row r="230" spans="1:3" s="257" customFormat="1" ht="11.25" x14ac:dyDescent="0.2">
      <c r="A230" s="257" t="s">
        <v>834</v>
      </c>
      <c r="B230" s="277" t="s">
        <v>1406</v>
      </c>
      <c r="C230" s="264">
        <v>117.821</v>
      </c>
    </row>
    <row r="231" spans="1:3" s="257" customFormat="1" ht="11.25" x14ac:dyDescent="0.2">
      <c r="A231" s="257" t="s">
        <v>834</v>
      </c>
      <c r="B231" s="277" t="s">
        <v>1564</v>
      </c>
      <c r="C231" s="264">
        <v>1215.57</v>
      </c>
    </row>
    <row r="232" spans="1:3" s="257" customFormat="1" ht="11.25" x14ac:dyDescent="0.2">
      <c r="A232" s="257" t="s">
        <v>834</v>
      </c>
      <c r="B232" s="277" t="s">
        <v>1407</v>
      </c>
      <c r="C232" s="264">
        <v>10.280000000000001</v>
      </c>
    </row>
    <row r="233" spans="1:3" s="257" customFormat="1" ht="11.25" x14ac:dyDescent="0.2">
      <c r="A233" s="257" t="s">
        <v>834</v>
      </c>
      <c r="B233" s="277" t="s">
        <v>1571</v>
      </c>
      <c r="C233" s="264">
        <v>803.13800000000015</v>
      </c>
    </row>
    <row r="234" spans="1:3" s="257" customFormat="1" ht="11.25" x14ac:dyDescent="0.2">
      <c r="A234" s="257" t="s">
        <v>834</v>
      </c>
      <c r="B234" s="277" t="s">
        <v>1409</v>
      </c>
      <c r="C234" s="264">
        <v>105.67399999999999</v>
      </c>
    </row>
    <row r="235" spans="1:3" s="257" customFormat="1" ht="11.25" x14ac:dyDescent="0.2">
      <c r="A235" s="257" t="s">
        <v>1572</v>
      </c>
      <c r="B235" s="277" t="s">
        <v>1447</v>
      </c>
      <c r="C235" s="264">
        <v>879.11300000000006</v>
      </c>
    </row>
    <row r="236" spans="1:3" s="257" customFormat="1" ht="11.25" x14ac:dyDescent="0.2">
      <c r="A236" s="257" t="s">
        <v>834</v>
      </c>
      <c r="B236" s="277" t="s">
        <v>1406</v>
      </c>
      <c r="C236" s="264">
        <v>312.86</v>
      </c>
    </row>
    <row r="237" spans="1:3" s="257" customFormat="1" ht="11.25" x14ac:dyDescent="0.2">
      <c r="A237" s="257" t="s">
        <v>1573</v>
      </c>
      <c r="B237" s="277" t="s">
        <v>1574</v>
      </c>
      <c r="C237" s="264">
        <v>2.77</v>
      </c>
    </row>
    <row r="238" spans="1:3" s="257" customFormat="1" ht="11.25" x14ac:dyDescent="0.2">
      <c r="A238" s="257" t="s">
        <v>834</v>
      </c>
      <c r="B238" s="277" t="s">
        <v>1558</v>
      </c>
      <c r="C238" s="264">
        <v>285.25099999999998</v>
      </c>
    </row>
    <row r="239" spans="1:3" s="257" customFormat="1" ht="11.25" x14ac:dyDescent="0.2">
      <c r="A239" s="257" t="s">
        <v>834</v>
      </c>
      <c r="B239" s="277" t="s">
        <v>1559</v>
      </c>
      <c r="C239" s="264">
        <v>27.87</v>
      </c>
    </row>
    <row r="240" spans="1:3" s="257" customFormat="1" ht="11.25" x14ac:dyDescent="0.2">
      <c r="A240" s="257" t="s">
        <v>834</v>
      </c>
      <c r="B240" s="277" t="s">
        <v>1562</v>
      </c>
      <c r="C240" s="264">
        <v>45.705999999999996</v>
      </c>
    </row>
    <row r="241" spans="1:3" s="257" customFormat="1" ht="11.25" x14ac:dyDescent="0.2">
      <c r="A241" s="257" t="s">
        <v>834</v>
      </c>
      <c r="B241" s="277" t="s">
        <v>1356</v>
      </c>
      <c r="C241" s="264">
        <v>1365.5160000000001</v>
      </c>
    </row>
    <row r="242" spans="1:3" s="257" customFormat="1" ht="11.25" x14ac:dyDescent="0.2">
      <c r="A242" s="257" t="s">
        <v>834</v>
      </c>
      <c r="B242" s="277" t="s">
        <v>1409</v>
      </c>
      <c r="C242" s="264">
        <v>13.09</v>
      </c>
    </row>
    <row r="243" spans="1:3" s="257" customFormat="1" ht="11.25" x14ac:dyDescent="0.2">
      <c r="A243" s="257" t="s">
        <v>1575</v>
      </c>
      <c r="B243" s="277" t="s">
        <v>1557</v>
      </c>
      <c r="C243" s="264">
        <v>42.68</v>
      </c>
    </row>
    <row r="244" spans="1:3" s="257" customFormat="1" ht="11.25" x14ac:dyDescent="0.2">
      <c r="A244" s="257" t="s">
        <v>834</v>
      </c>
      <c r="B244" s="277" t="s">
        <v>1542</v>
      </c>
      <c r="C244" s="264">
        <v>2243.4060000000004</v>
      </c>
    </row>
    <row r="245" spans="1:3" s="257" customFormat="1" ht="11.25" x14ac:dyDescent="0.2">
      <c r="A245" s="257" t="s">
        <v>834</v>
      </c>
      <c r="B245" s="277" t="s">
        <v>1576</v>
      </c>
      <c r="C245" s="264">
        <v>48.239999999999995</v>
      </c>
    </row>
    <row r="246" spans="1:3" s="257" customFormat="1" ht="11.25" x14ac:dyDescent="0.2">
      <c r="A246" s="257" t="s">
        <v>834</v>
      </c>
      <c r="B246" s="277" t="s">
        <v>1410</v>
      </c>
      <c r="C246" s="264">
        <v>45.45</v>
      </c>
    </row>
    <row r="247" spans="1:3" s="257" customFormat="1" ht="11.25" x14ac:dyDescent="0.2">
      <c r="A247" s="257" t="s">
        <v>1577</v>
      </c>
      <c r="B247" s="277" t="s">
        <v>1407</v>
      </c>
      <c r="C247" s="264">
        <v>31.18</v>
      </c>
    </row>
    <row r="248" spans="1:3" s="257" customFormat="1" ht="11.25" x14ac:dyDescent="0.2">
      <c r="A248" s="257" t="s">
        <v>834</v>
      </c>
      <c r="B248" s="277" t="s">
        <v>1578</v>
      </c>
      <c r="C248" s="264">
        <v>60.26</v>
      </c>
    </row>
    <row r="249" spans="1:3" s="257" customFormat="1" ht="11.25" x14ac:dyDescent="0.2">
      <c r="A249" s="257" t="s">
        <v>1579</v>
      </c>
      <c r="B249" s="277" t="s">
        <v>1559</v>
      </c>
      <c r="C249" s="264">
        <v>7344.6239999999998</v>
      </c>
    </row>
    <row r="250" spans="1:3" s="257" customFormat="1" ht="11.25" x14ac:dyDescent="0.2">
      <c r="A250" s="257" t="s">
        <v>834</v>
      </c>
      <c r="B250" s="277" t="s">
        <v>1561</v>
      </c>
      <c r="C250" s="264">
        <v>939.92499999999984</v>
      </c>
    </row>
    <row r="251" spans="1:3" s="257" customFormat="1" ht="11.25" x14ac:dyDescent="0.2">
      <c r="A251" s="257" t="s">
        <v>834</v>
      </c>
      <c r="B251" s="277" t="s">
        <v>1409</v>
      </c>
      <c r="C251" s="264">
        <v>8.3190000000000008</v>
      </c>
    </row>
    <row r="252" spans="1:3" s="257" customFormat="1" ht="11.25" x14ac:dyDescent="0.2">
      <c r="A252" s="257" t="s">
        <v>1580</v>
      </c>
      <c r="B252" s="277" t="s">
        <v>1542</v>
      </c>
      <c r="C252" s="264">
        <v>82.596000000000004</v>
      </c>
    </row>
    <row r="253" spans="1:3" s="257" customFormat="1" ht="11.25" x14ac:dyDescent="0.2">
      <c r="A253" s="257" t="s">
        <v>1581</v>
      </c>
      <c r="B253" s="277" t="s">
        <v>1582</v>
      </c>
      <c r="C253" s="264">
        <v>98.022000000000006</v>
      </c>
    </row>
    <row r="254" spans="1:3" s="257" customFormat="1" ht="11.25" x14ac:dyDescent="0.2">
      <c r="A254" s="257" t="s">
        <v>1583</v>
      </c>
      <c r="B254" s="277" t="s">
        <v>1584</v>
      </c>
      <c r="C254" s="264">
        <v>43.376999999999995</v>
      </c>
    </row>
    <row r="255" spans="1:3" s="257" customFormat="1" ht="11.25" x14ac:dyDescent="0.2">
      <c r="A255" s="257" t="s">
        <v>1585</v>
      </c>
      <c r="B255" s="277" t="s">
        <v>1586</v>
      </c>
      <c r="C255" s="264">
        <v>11923.649999999992</v>
      </c>
    </row>
    <row r="256" spans="1:3" s="257" customFormat="1" ht="11.25" x14ac:dyDescent="0.2">
      <c r="A256" s="257" t="s">
        <v>1587</v>
      </c>
      <c r="B256" s="277" t="s">
        <v>1588</v>
      </c>
      <c r="C256" s="264">
        <v>41.67</v>
      </c>
    </row>
    <row r="257" spans="1:3" s="257" customFormat="1" ht="11.25" x14ac:dyDescent="0.2">
      <c r="A257" s="257" t="s">
        <v>834</v>
      </c>
      <c r="B257" s="277" t="s">
        <v>1589</v>
      </c>
      <c r="C257" s="264">
        <v>587.66600000000017</v>
      </c>
    </row>
    <row r="258" spans="1:3" s="257" customFormat="1" ht="11.25" x14ac:dyDescent="0.2">
      <c r="A258" s="257" t="s">
        <v>834</v>
      </c>
      <c r="B258" s="277" t="s">
        <v>1590</v>
      </c>
      <c r="C258" s="264">
        <v>93.067999999999998</v>
      </c>
    </row>
    <row r="259" spans="1:3" s="257" customFormat="1" ht="11.25" x14ac:dyDescent="0.2">
      <c r="A259" s="257" t="s">
        <v>834</v>
      </c>
      <c r="B259" s="277" t="s">
        <v>2735</v>
      </c>
      <c r="C259" s="264">
        <v>83.781999999999996</v>
      </c>
    </row>
    <row r="260" spans="1:3" s="257" customFormat="1" ht="11.25" x14ac:dyDescent="0.2">
      <c r="A260" s="257" t="s">
        <v>834</v>
      </c>
      <c r="B260" s="277" t="s">
        <v>1591</v>
      </c>
      <c r="C260" s="264">
        <v>274.27699999999999</v>
      </c>
    </row>
    <row r="261" spans="1:3" s="257" customFormat="1" ht="11.25" x14ac:dyDescent="0.2">
      <c r="A261" s="257" t="s">
        <v>1592</v>
      </c>
      <c r="B261" s="277" t="s">
        <v>1593</v>
      </c>
      <c r="C261" s="264">
        <v>35</v>
      </c>
    </row>
    <row r="262" spans="1:3" s="257" customFormat="1" ht="11.25" x14ac:dyDescent="0.2">
      <c r="A262" s="257" t="s">
        <v>1594</v>
      </c>
      <c r="B262" s="277" t="s">
        <v>1542</v>
      </c>
      <c r="C262" s="264">
        <v>569.29700000000003</v>
      </c>
    </row>
    <row r="263" spans="1:3" s="257" customFormat="1" ht="11.25" x14ac:dyDescent="0.2">
      <c r="A263" s="257" t="s">
        <v>834</v>
      </c>
      <c r="B263" s="277" t="s">
        <v>1562</v>
      </c>
      <c r="C263" s="264">
        <v>239.11500000000004</v>
      </c>
    </row>
    <row r="264" spans="1:3" s="257" customFormat="1" ht="11.25" x14ac:dyDescent="0.2">
      <c r="A264" s="257" t="s">
        <v>1595</v>
      </c>
      <c r="B264" s="277" t="s">
        <v>1596</v>
      </c>
      <c r="C264" s="264">
        <v>27.768000000000001</v>
      </c>
    </row>
    <row r="265" spans="1:3" s="257" customFormat="1" ht="11.25" x14ac:dyDescent="0.2">
      <c r="A265" s="257" t="s">
        <v>1597</v>
      </c>
      <c r="B265" s="277" t="s">
        <v>1598</v>
      </c>
      <c r="C265" s="264">
        <v>26.613</v>
      </c>
    </row>
    <row r="266" spans="1:3" s="257" customFormat="1" ht="11.25" x14ac:dyDescent="0.2">
      <c r="A266" s="257" t="s">
        <v>1599</v>
      </c>
      <c r="B266" s="277" t="s">
        <v>1600</v>
      </c>
      <c r="C266" s="264">
        <v>595.89800000000002</v>
      </c>
    </row>
    <row r="267" spans="1:3" s="257" customFormat="1" ht="11.25" x14ac:dyDescent="0.2">
      <c r="A267" s="257" t="s">
        <v>1601</v>
      </c>
      <c r="B267" s="277" t="s">
        <v>1600</v>
      </c>
      <c r="C267" s="264">
        <v>4.4020000000000001</v>
      </c>
    </row>
    <row r="268" spans="1:3" s="257" customFormat="1" ht="11.25" x14ac:dyDescent="0.2">
      <c r="A268" s="257" t="s">
        <v>834</v>
      </c>
      <c r="B268" s="277" t="s">
        <v>2736</v>
      </c>
      <c r="C268" s="264">
        <v>1854.4209999999996</v>
      </c>
    </row>
    <row r="269" spans="1:3" s="257" customFormat="1" ht="11.25" x14ac:dyDescent="0.2">
      <c r="A269" s="257" t="s">
        <v>1602</v>
      </c>
      <c r="B269" s="277" t="s">
        <v>1603</v>
      </c>
      <c r="C269" s="264">
        <v>48.236000000000004</v>
      </c>
    </row>
    <row r="270" spans="1:3" s="257" customFormat="1" ht="11.25" x14ac:dyDescent="0.2">
      <c r="A270" s="257" t="s">
        <v>1604</v>
      </c>
      <c r="B270" s="277" t="s">
        <v>1605</v>
      </c>
      <c r="C270" s="264">
        <v>598.47</v>
      </c>
    </row>
    <row r="271" spans="1:3" s="257" customFormat="1" ht="11.25" x14ac:dyDescent="0.2">
      <c r="A271" s="257" t="s">
        <v>834</v>
      </c>
      <c r="B271" s="277" t="s">
        <v>1606</v>
      </c>
      <c r="C271" s="264">
        <v>335.03400000000005</v>
      </c>
    </row>
    <row r="272" spans="1:3" s="257" customFormat="1" ht="11.25" x14ac:dyDescent="0.2">
      <c r="A272" s="257" t="s">
        <v>1607</v>
      </c>
      <c r="B272" s="277" t="s">
        <v>1463</v>
      </c>
      <c r="C272" s="264">
        <v>2122.4530000000004</v>
      </c>
    </row>
    <row r="273" spans="1:3" s="257" customFormat="1" ht="11.25" x14ac:dyDescent="0.2">
      <c r="A273" s="257" t="s">
        <v>1609</v>
      </c>
      <c r="B273" s="277" t="s">
        <v>1606</v>
      </c>
      <c r="C273" s="264">
        <v>47.888999999999996</v>
      </c>
    </row>
    <row r="274" spans="1:3" s="257" customFormat="1" ht="11.25" x14ac:dyDescent="0.2">
      <c r="A274" s="257" t="s">
        <v>1610</v>
      </c>
      <c r="B274" s="277" t="s">
        <v>1611</v>
      </c>
      <c r="C274" s="264">
        <v>2.3620000000000001</v>
      </c>
    </row>
    <row r="275" spans="1:3" s="257" customFormat="1" ht="11.25" x14ac:dyDescent="0.2">
      <c r="A275" s="257" t="s">
        <v>834</v>
      </c>
      <c r="B275" s="277" t="s">
        <v>1530</v>
      </c>
      <c r="C275" s="264">
        <v>15.444000000000001</v>
      </c>
    </row>
    <row r="276" spans="1:3" s="257" customFormat="1" ht="11.25" x14ac:dyDescent="0.2">
      <c r="A276" s="257" t="s">
        <v>1612</v>
      </c>
      <c r="B276" s="277" t="s">
        <v>1613</v>
      </c>
      <c r="C276" s="264">
        <v>204.94900000000004</v>
      </c>
    </row>
    <row r="277" spans="1:3" s="257" customFormat="1" ht="11.25" x14ac:dyDescent="0.2">
      <c r="A277" s="257" t="s">
        <v>1614</v>
      </c>
      <c r="B277" s="277" t="s">
        <v>1350</v>
      </c>
      <c r="C277" s="264">
        <v>880.41300000000001</v>
      </c>
    </row>
    <row r="278" spans="1:3" s="257" customFormat="1" ht="11.25" x14ac:dyDescent="0.2">
      <c r="A278" s="257" t="s">
        <v>1615</v>
      </c>
      <c r="B278" s="277" t="s">
        <v>1371</v>
      </c>
      <c r="C278" s="264">
        <v>82.682999999999993</v>
      </c>
    </row>
    <row r="279" spans="1:3" s="257" customFormat="1" ht="11.25" x14ac:dyDescent="0.2">
      <c r="A279" s="257" t="s">
        <v>1616</v>
      </c>
      <c r="B279" s="277" t="s">
        <v>1617</v>
      </c>
      <c r="C279" s="264">
        <v>9.375</v>
      </c>
    </row>
    <row r="280" spans="1:3" s="257" customFormat="1" ht="11.25" x14ac:dyDescent="0.2">
      <c r="A280" s="257" t="s">
        <v>834</v>
      </c>
      <c r="B280" s="277" t="s">
        <v>1371</v>
      </c>
      <c r="C280" s="264">
        <v>1416.6949999999997</v>
      </c>
    </row>
    <row r="281" spans="1:3" s="257" customFormat="1" ht="11.25" x14ac:dyDescent="0.2">
      <c r="A281" s="257" t="s">
        <v>834</v>
      </c>
      <c r="B281" s="277" t="s">
        <v>2737</v>
      </c>
      <c r="C281" s="264">
        <v>2708.1909999999993</v>
      </c>
    </row>
    <row r="282" spans="1:3" s="257" customFormat="1" ht="11.25" x14ac:dyDescent="0.2">
      <c r="A282" s="257" t="s">
        <v>1618</v>
      </c>
      <c r="B282" s="277" t="s">
        <v>2738</v>
      </c>
      <c r="C282" s="264">
        <v>82.3</v>
      </c>
    </row>
    <row r="283" spans="1:3" s="257" customFormat="1" ht="11.25" x14ac:dyDescent="0.2">
      <c r="A283" s="257" t="s">
        <v>1619</v>
      </c>
      <c r="B283" s="277" t="s">
        <v>1553</v>
      </c>
      <c r="C283" s="264">
        <v>655.06500000000005</v>
      </c>
    </row>
    <row r="284" spans="1:3" s="257" customFormat="1" ht="11.25" x14ac:dyDescent="0.2">
      <c r="A284" s="257" t="s">
        <v>1620</v>
      </c>
      <c r="B284" s="277" t="s">
        <v>1621</v>
      </c>
      <c r="C284" s="264">
        <v>2.4660000000000002</v>
      </c>
    </row>
    <row r="285" spans="1:3" s="257" customFormat="1" ht="11.25" x14ac:dyDescent="0.2">
      <c r="A285" s="257" t="s">
        <v>1622</v>
      </c>
      <c r="B285" s="277" t="s">
        <v>1623</v>
      </c>
      <c r="C285" s="264">
        <v>120.681</v>
      </c>
    </row>
    <row r="286" spans="1:3" s="257" customFormat="1" ht="11.25" x14ac:dyDescent="0.2">
      <c r="A286" s="257" t="s">
        <v>834</v>
      </c>
      <c r="B286" s="277" t="s">
        <v>1624</v>
      </c>
      <c r="C286" s="264">
        <v>5208.1529999999993</v>
      </c>
    </row>
    <row r="287" spans="1:3" s="257" customFormat="1" ht="11.25" x14ac:dyDescent="0.2">
      <c r="A287" s="257" t="s">
        <v>834</v>
      </c>
      <c r="B287" s="277" t="s">
        <v>1625</v>
      </c>
      <c r="C287" s="264">
        <v>5218.6909999999989</v>
      </c>
    </row>
    <row r="288" spans="1:3" s="257" customFormat="1" ht="11.25" x14ac:dyDescent="0.2">
      <c r="A288" s="257" t="s">
        <v>834</v>
      </c>
      <c r="B288" s="277" t="s">
        <v>1626</v>
      </c>
      <c r="C288" s="264">
        <v>1560.731</v>
      </c>
    </row>
    <row r="289" spans="1:5" s="257" customFormat="1" ht="11.25" x14ac:dyDescent="0.2">
      <c r="A289" s="257" t="s">
        <v>834</v>
      </c>
      <c r="B289" s="277" t="s">
        <v>1627</v>
      </c>
      <c r="C289" s="264">
        <v>19028.429999999989</v>
      </c>
    </row>
    <row r="290" spans="1:5" s="257" customFormat="1" ht="11.25" x14ac:dyDescent="0.2">
      <c r="A290" s="257" t="s">
        <v>1628</v>
      </c>
      <c r="B290" s="277" t="s">
        <v>1624</v>
      </c>
      <c r="C290" s="264">
        <v>4.25</v>
      </c>
    </row>
    <row r="291" spans="1:5" s="257" customFormat="1" ht="11.25" x14ac:dyDescent="0.2">
      <c r="A291" s="257" t="s">
        <v>1629</v>
      </c>
      <c r="B291" s="277" t="s">
        <v>1529</v>
      </c>
      <c r="C291" s="264">
        <v>251.322</v>
      </c>
    </row>
    <row r="292" spans="1:5" s="257" customFormat="1" ht="11.25" x14ac:dyDescent="0.2">
      <c r="A292" s="257" t="s">
        <v>834</v>
      </c>
      <c r="B292" s="277" t="s">
        <v>1625</v>
      </c>
      <c r="C292" s="264">
        <v>12.404999999999999</v>
      </c>
    </row>
    <row r="293" spans="1:5" s="257" customFormat="1" ht="11.25" x14ac:dyDescent="0.2">
      <c r="A293" s="257" t="s">
        <v>1630</v>
      </c>
      <c r="B293" s="277" t="s">
        <v>1631</v>
      </c>
      <c r="C293" s="264">
        <v>494.46999999999997</v>
      </c>
    </row>
    <row r="294" spans="1:5" s="257" customFormat="1" ht="11.25" x14ac:dyDescent="0.2">
      <c r="A294" s="257" t="s">
        <v>1632</v>
      </c>
      <c r="B294" s="277" t="s">
        <v>1633</v>
      </c>
      <c r="C294" s="264">
        <v>5.5179999999999998</v>
      </c>
    </row>
    <row r="295" spans="1:5" s="257" customFormat="1" ht="11.25" x14ac:dyDescent="0.2">
      <c r="A295" s="257" t="s">
        <v>1634</v>
      </c>
      <c r="B295" s="277" t="s">
        <v>1635</v>
      </c>
      <c r="C295" s="264">
        <v>2204.1810000000005</v>
      </c>
    </row>
    <row r="296" spans="1:5" s="257" customFormat="1" ht="11.25" x14ac:dyDescent="0.2">
      <c r="A296" s="257" t="s">
        <v>834</v>
      </c>
      <c r="B296" s="277" t="s">
        <v>1636</v>
      </c>
      <c r="C296" s="264">
        <v>14060.03799999999</v>
      </c>
    </row>
    <row r="297" spans="1:5" s="257" customFormat="1" ht="11.25" x14ac:dyDescent="0.2">
      <c r="A297" s="257" t="s">
        <v>834</v>
      </c>
      <c r="B297" s="277" t="s">
        <v>1608</v>
      </c>
      <c r="C297" s="264">
        <v>5196.0429999999988</v>
      </c>
      <c r="E297" s="264"/>
    </row>
    <row r="298" spans="1:5" s="257" customFormat="1" ht="11.25" x14ac:dyDescent="0.2">
      <c r="A298" s="257" t="s">
        <v>1637</v>
      </c>
      <c r="B298" s="277" t="s">
        <v>1638</v>
      </c>
      <c r="C298" s="264">
        <v>52.868000000000009</v>
      </c>
    </row>
    <row r="299" spans="1:5" s="257" customFormat="1" ht="11.25" x14ac:dyDescent="0.2">
      <c r="A299" s="257" t="s">
        <v>834</v>
      </c>
      <c r="B299" s="277" t="s">
        <v>1635</v>
      </c>
      <c r="C299" s="264">
        <v>50.119</v>
      </c>
    </row>
    <row r="300" spans="1:5" s="257" customFormat="1" ht="11.25" x14ac:dyDescent="0.2">
      <c r="A300" s="257" t="s">
        <v>1639</v>
      </c>
      <c r="B300" s="277" t="s">
        <v>1635</v>
      </c>
      <c r="C300" s="264">
        <v>32.457999999999998</v>
      </c>
    </row>
    <row r="301" spans="1:5" s="257" customFormat="1" ht="11.25" x14ac:dyDescent="0.2">
      <c r="A301" s="257" t="s">
        <v>1640</v>
      </c>
      <c r="B301" s="277" t="s">
        <v>1520</v>
      </c>
      <c r="C301" s="264">
        <v>375.93299999999999</v>
      </c>
    </row>
    <row r="302" spans="1:5" s="257" customFormat="1" ht="11.25" x14ac:dyDescent="0.2">
      <c r="A302" s="257" t="s">
        <v>1641</v>
      </c>
      <c r="B302" s="277" t="s">
        <v>1642</v>
      </c>
      <c r="C302" s="264">
        <v>6238.4570000000003</v>
      </c>
    </row>
    <row r="303" spans="1:5" s="257" customFormat="1" ht="11.25" x14ac:dyDescent="0.2">
      <c r="A303" s="257" t="s">
        <v>834</v>
      </c>
      <c r="B303" s="277" t="s">
        <v>1643</v>
      </c>
      <c r="C303" s="264">
        <v>16.97</v>
      </c>
    </row>
    <row r="304" spans="1:5" s="257" customFormat="1" ht="11.25" x14ac:dyDescent="0.2">
      <c r="A304" s="257" t="s">
        <v>1644</v>
      </c>
      <c r="B304" s="277" t="s">
        <v>1645</v>
      </c>
      <c r="C304" s="264">
        <v>137.29900000000001</v>
      </c>
    </row>
    <row r="305" spans="1:3" s="257" customFormat="1" ht="11.25" x14ac:dyDescent="0.2">
      <c r="A305" s="257" t="s">
        <v>1646</v>
      </c>
      <c r="B305" s="277" t="s">
        <v>1647</v>
      </c>
      <c r="C305" s="264">
        <v>172.29400000000004</v>
      </c>
    </row>
    <row r="306" spans="1:3" s="257" customFormat="1" ht="11.25" x14ac:dyDescent="0.2">
      <c r="A306" s="257" t="s">
        <v>1648</v>
      </c>
      <c r="B306" s="277" t="s">
        <v>1649</v>
      </c>
      <c r="C306" s="264">
        <v>11.440999999999999</v>
      </c>
    </row>
    <row r="307" spans="1:3" s="257" customFormat="1" ht="11.25" x14ac:dyDescent="0.2">
      <c r="A307" s="257" t="s">
        <v>1650</v>
      </c>
      <c r="B307" s="277" t="s">
        <v>1651</v>
      </c>
      <c r="C307" s="264">
        <v>990.01799999999992</v>
      </c>
    </row>
    <row r="308" spans="1:3" s="257" customFormat="1" ht="11.25" x14ac:dyDescent="0.2">
      <c r="A308" s="257" t="s">
        <v>1652</v>
      </c>
      <c r="B308" s="277" t="s">
        <v>1369</v>
      </c>
      <c r="C308" s="264">
        <v>16.265000000000001</v>
      </c>
    </row>
    <row r="309" spans="1:3" s="257" customFormat="1" ht="11.25" x14ac:dyDescent="0.2">
      <c r="A309" s="257" t="s">
        <v>834</v>
      </c>
      <c r="B309" s="277" t="s">
        <v>1651</v>
      </c>
      <c r="C309" s="264">
        <v>102.828</v>
      </c>
    </row>
    <row r="310" spans="1:3" s="257" customFormat="1" ht="11.25" x14ac:dyDescent="0.2">
      <c r="A310" s="257" t="s">
        <v>1653</v>
      </c>
      <c r="B310" s="277" t="s">
        <v>1418</v>
      </c>
      <c r="C310" s="264">
        <v>3.51</v>
      </c>
    </row>
    <row r="311" spans="1:3" s="257" customFormat="1" ht="11.25" x14ac:dyDescent="0.2">
      <c r="A311" s="257" t="s">
        <v>1654</v>
      </c>
      <c r="B311" s="277" t="s">
        <v>1373</v>
      </c>
      <c r="C311" s="264">
        <v>555.57399999999996</v>
      </c>
    </row>
    <row r="312" spans="1:3" s="257" customFormat="1" ht="11.25" x14ac:dyDescent="0.2">
      <c r="A312" s="257" t="s">
        <v>1655</v>
      </c>
      <c r="B312" s="277" t="s">
        <v>1656</v>
      </c>
      <c r="C312" s="264">
        <v>6.36</v>
      </c>
    </row>
    <row r="313" spans="1:3" s="257" customFormat="1" ht="11.25" x14ac:dyDescent="0.2">
      <c r="A313" s="257" t="s">
        <v>834</v>
      </c>
      <c r="B313" s="277" t="s">
        <v>1657</v>
      </c>
      <c r="C313" s="264">
        <v>2893.5259999999967</v>
      </c>
    </row>
    <row r="314" spans="1:3" s="257" customFormat="1" ht="11.25" x14ac:dyDescent="0.2">
      <c r="A314" s="257" t="s">
        <v>1658</v>
      </c>
      <c r="B314" s="277" t="s">
        <v>1659</v>
      </c>
      <c r="C314" s="264">
        <v>37.886000000000003</v>
      </c>
    </row>
    <row r="315" spans="1:3" s="257" customFormat="1" ht="11.25" x14ac:dyDescent="0.2">
      <c r="A315" s="257" t="s">
        <v>1660</v>
      </c>
      <c r="B315" s="277" t="s">
        <v>2017</v>
      </c>
      <c r="C315" s="264">
        <v>72.347999999999999</v>
      </c>
    </row>
    <row r="316" spans="1:3" s="257" customFormat="1" ht="11.25" x14ac:dyDescent="0.2">
      <c r="A316" s="257" t="s">
        <v>834</v>
      </c>
      <c r="B316" s="277" t="s">
        <v>1537</v>
      </c>
      <c r="C316" s="264">
        <v>6.5960000000000001</v>
      </c>
    </row>
    <row r="317" spans="1:3" s="257" customFormat="1" ht="11.25" x14ac:dyDescent="0.2">
      <c r="A317" s="257" t="s">
        <v>834</v>
      </c>
      <c r="B317" s="277" t="s">
        <v>1527</v>
      </c>
      <c r="C317" s="264">
        <v>103.19399999999999</v>
      </c>
    </row>
    <row r="318" spans="1:3" s="257" customFormat="1" ht="11.25" x14ac:dyDescent="0.2">
      <c r="A318" s="257" t="s">
        <v>834</v>
      </c>
      <c r="B318" s="277" t="s">
        <v>1445</v>
      </c>
      <c r="C318" s="264">
        <v>35.420999999999999</v>
      </c>
    </row>
    <row r="319" spans="1:3" s="257" customFormat="1" ht="11.25" x14ac:dyDescent="0.2">
      <c r="A319" s="257" t="s">
        <v>834</v>
      </c>
      <c r="B319" s="277" t="s">
        <v>1661</v>
      </c>
      <c r="C319" s="264">
        <v>590.17099999999994</v>
      </c>
    </row>
    <row r="320" spans="1:3" s="257" customFormat="1" ht="11.25" x14ac:dyDescent="0.2">
      <c r="A320" s="257" t="s">
        <v>834</v>
      </c>
      <c r="B320" s="277" t="s">
        <v>1485</v>
      </c>
      <c r="C320" s="264">
        <v>111.91899999999997</v>
      </c>
    </row>
    <row r="321" spans="1:3" s="257" customFormat="1" ht="11.25" x14ac:dyDescent="0.2">
      <c r="A321" s="257" t="s">
        <v>1662</v>
      </c>
      <c r="B321" s="277" t="s">
        <v>1661</v>
      </c>
      <c r="C321" s="264">
        <v>95.367000000000004</v>
      </c>
    </row>
    <row r="322" spans="1:3" s="257" customFormat="1" ht="11.25" x14ac:dyDescent="0.2">
      <c r="A322" s="257" t="s">
        <v>1663</v>
      </c>
      <c r="B322" s="277" t="s">
        <v>1664</v>
      </c>
      <c r="C322" s="264">
        <v>261.08099999999996</v>
      </c>
    </row>
    <row r="323" spans="1:3" s="257" customFormat="1" ht="11.25" x14ac:dyDescent="0.2">
      <c r="A323" s="257" t="s">
        <v>1665</v>
      </c>
      <c r="B323" s="277" t="s">
        <v>1487</v>
      </c>
      <c r="C323" s="264">
        <v>123.38200000000001</v>
      </c>
    </row>
    <row r="324" spans="1:3" s="257" customFormat="1" ht="11.25" x14ac:dyDescent="0.2">
      <c r="A324" s="257" t="s">
        <v>834</v>
      </c>
      <c r="B324" s="277" t="s">
        <v>1666</v>
      </c>
      <c r="C324" s="264">
        <v>32.6</v>
      </c>
    </row>
    <row r="325" spans="1:3" s="257" customFormat="1" ht="11.25" x14ac:dyDescent="0.2">
      <c r="A325" s="257" t="s">
        <v>834</v>
      </c>
      <c r="B325" s="277" t="s">
        <v>1667</v>
      </c>
      <c r="C325" s="264">
        <v>788.30300000000011</v>
      </c>
    </row>
    <row r="326" spans="1:3" s="257" customFormat="1" ht="11.25" x14ac:dyDescent="0.2">
      <c r="A326" s="257" t="s">
        <v>1668</v>
      </c>
      <c r="B326" s="277" t="s">
        <v>1635</v>
      </c>
      <c r="C326" s="264">
        <v>65.699999999999989</v>
      </c>
    </row>
    <row r="327" spans="1:3" s="257" customFormat="1" ht="11.25" x14ac:dyDescent="0.2">
      <c r="A327" s="257" t="s">
        <v>834</v>
      </c>
      <c r="B327" s="277" t="s">
        <v>1636</v>
      </c>
      <c r="C327" s="264">
        <v>29914.608000000018</v>
      </c>
    </row>
    <row r="328" spans="1:3" s="257" customFormat="1" ht="11.25" x14ac:dyDescent="0.2">
      <c r="A328" s="257" t="s">
        <v>834</v>
      </c>
      <c r="B328" s="277" t="s">
        <v>1669</v>
      </c>
      <c r="C328" s="264">
        <v>183.86199999999999</v>
      </c>
    </row>
    <row r="329" spans="1:3" s="257" customFormat="1" ht="11.25" x14ac:dyDescent="0.2">
      <c r="A329" s="257" t="s">
        <v>834</v>
      </c>
      <c r="B329" s="277" t="s">
        <v>1670</v>
      </c>
      <c r="C329" s="264">
        <v>57.963999999999999</v>
      </c>
    </row>
    <row r="330" spans="1:3" s="257" customFormat="1" ht="11.25" x14ac:dyDescent="0.2">
      <c r="A330" s="257" t="s">
        <v>1671</v>
      </c>
      <c r="B330" s="277" t="s">
        <v>1672</v>
      </c>
      <c r="C330" s="264">
        <v>11.635999999999999</v>
      </c>
    </row>
    <row r="331" spans="1:3" s="257" customFormat="1" ht="11.25" x14ac:dyDescent="0.2">
      <c r="A331" s="257" t="s">
        <v>1673</v>
      </c>
      <c r="B331" s="277" t="s">
        <v>1674</v>
      </c>
      <c r="C331" s="264">
        <v>3325.9230000000002</v>
      </c>
    </row>
    <row r="332" spans="1:3" s="257" customFormat="1" ht="11.25" x14ac:dyDescent="0.2">
      <c r="A332" s="257" t="s">
        <v>834</v>
      </c>
      <c r="B332" s="277" t="s">
        <v>1675</v>
      </c>
      <c r="C332" s="264">
        <v>44.06</v>
      </c>
    </row>
    <row r="333" spans="1:3" s="257" customFormat="1" ht="11.25" x14ac:dyDescent="0.2">
      <c r="A333" s="257" t="s">
        <v>834</v>
      </c>
      <c r="B333" s="277" t="s">
        <v>1676</v>
      </c>
      <c r="C333" s="264">
        <v>93.88</v>
      </c>
    </row>
    <row r="334" spans="1:3" s="257" customFormat="1" ht="11.25" x14ac:dyDescent="0.2">
      <c r="A334" s="257" t="s">
        <v>1677</v>
      </c>
      <c r="B334" s="277" t="s">
        <v>1674</v>
      </c>
      <c r="C334" s="264">
        <v>44.777999999999992</v>
      </c>
    </row>
    <row r="335" spans="1:3" s="257" customFormat="1" ht="11.25" x14ac:dyDescent="0.2">
      <c r="A335" s="257" t="s">
        <v>1678</v>
      </c>
      <c r="B335" s="277" t="s">
        <v>1679</v>
      </c>
      <c r="C335" s="264">
        <v>42.43</v>
      </c>
    </row>
    <row r="336" spans="1:3" s="257" customFormat="1" ht="11.25" x14ac:dyDescent="0.2">
      <c r="A336" s="257" t="s">
        <v>2061</v>
      </c>
      <c r="B336" s="277" t="s">
        <v>1681</v>
      </c>
      <c r="C336" s="264">
        <v>741.09100000000012</v>
      </c>
    </row>
    <row r="337" spans="1:3" s="257" customFormat="1" ht="11.25" x14ac:dyDescent="0.2">
      <c r="A337" s="257" t="s">
        <v>1682</v>
      </c>
      <c r="B337" s="277" t="s">
        <v>1537</v>
      </c>
      <c r="C337" s="264">
        <v>122.16</v>
      </c>
    </row>
    <row r="338" spans="1:3" s="257" customFormat="1" ht="11.25" x14ac:dyDescent="0.2">
      <c r="A338" s="257" t="s">
        <v>834</v>
      </c>
      <c r="B338" s="277" t="s">
        <v>1623</v>
      </c>
      <c r="C338" s="264">
        <v>115.23</v>
      </c>
    </row>
    <row r="339" spans="1:3" s="257" customFormat="1" ht="11.25" x14ac:dyDescent="0.2">
      <c r="A339" s="257" t="s">
        <v>834</v>
      </c>
      <c r="B339" s="277" t="s">
        <v>1683</v>
      </c>
      <c r="C339" s="264">
        <v>52.301000000000002</v>
      </c>
    </row>
    <row r="340" spans="1:3" s="257" customFormat="1" ht="11.25" x14ac:dyDescent="0.2">
      <c r="A340" s="257" t="s">
        <v>1685</v>
      </c>
      <c r="B340" s="277" t="s">
        <v>1537</v>
      </c>
      <c r="C340" s="264">
        <v>7275.2639999999974</v>
      </c>
    </row>
    <row r="341" spans="1:3" s="257" customFormat="1" ht="11.25" x14ac:dyDescent="0.2">
      <c r="A341" s="257" t="s">
        <v>834</v>
      </c>
      <c r="B341" s="277" t="s">
        <v>1623</v>
      </c>
      <c r="C341" s="264">
        <v>1257.7380000000001</v>
      </c>
    </row>
    <row r="342" spans="1:3" s="257" customFormat="1" ht="11.25" x14ac:dyDescent="0.2">
      <c r="A342" s="257" t="s">
        <v>834</v>
      </c>
      <c r="B342" s="277" t="s">
        <v>1683</v>
      </c>
      <c r="C342" s="264">
        <v>2615.0409999999993</v>
      </c>
    </row>
    <row r="343" spans="1:3" s="257" customFormat="1" ht="11.25" x14ac:dyDescent="0.2">
      <c r="A343" s="257" t="s">
        <v>834</v>
      </c>
      <c r="B343" s="277" t="s">
        <v>1674</v>
      </c>
      <c r="C343" s="264">
        <v>56.629999999999995</v>
      </c>
    </row>
    <row r="344" spans="1:3" s="257" customFormat="1" ht="11.25" x14ac:dyDescent="0.2">
      <c r="A344" s="257" t="s">
        <v>1686</v>
      </c>
      <c r="B344" s="277" t="s">
        <v>1687</v>
      </c>
      <c r="C344" s="264">
        <v>7.306</v>
      </c>
    </row>
    <row r="345" spans="1:3" s="257" customFormat="1" ht="11.25" x14ac:dyDescent="0.2">
      <c r="A345" s="257" t="s">
        <v>1688</v>
      </c>
      <c r="B345" s="277" t="s">
        <v>1687</v>
      </c>
      <c r="C345" s="264">
        <v>75.35299999999998</v>
      </c>
    </row>
    <row r="346" spans="1:3" s="257" customFormat="1" ht="11.25" x14ac:dyDescent="0.2">
      <c r="A346" s="257" t="s">
        <v>834</v>
      </c>
      <c r="B346" s="277" t="s">
        <v>1689</v>
      </c>
      <c r="C346" s="264">
        <v>104.98500000000003</v>
      </c>
    </row>
    <row r="347" spans="1:3" s="257" customFormat="1" ht="11.25" x14ac:dyDescent="0.2">
      <c r="A347" s="257" t="s">
        <v>834</v>
      </c>
      <c r="B347" s="277" t="s">
        <v>1690</v>
      </c>
      <c r="C347" s="264">
        <v>69.282000000000011</v>
      </c>
    </row>
    <row r="348" spans="1:3" s="257" customFormat="1" ht="11.25" x14ac:dyDescent="0.2">
      <c r="A348" s="257" t="s">
        <v>2739</v>
      </c>
      <c r="B348" s="277" t="s">
        <v>1691</v>
      </c>
      <c r="C348" s="264">
        <v>148.16400000000002</v>
      </c>
    </row>
    <row r="349" spans="1:3" s="257" customFormat="1" ht="11.25" x14ac:dyDescent="0.2">
      <c r="A349" s="257" t="s">
        <v>1692</v>
      </c>
      <c r="B349" s="277" t="s">
        <v>1529</v>
      </c>
      <c r="C349" s="264">
        <v>20.05</v>
      </c>
    </row>
    <row r="350" spans="1:3" s="257" customFormat="1" ht="11.25" x14ac:dyDescent="0.2">
      <c r="A350" s="257" t="s">
        <v>834</v>
      </c>
      <c r="B350" s="277" t="s">
        <v>1631</v>
      </c>
      <c r="C350" s="264">
        <v>792.58</v>
      </c>
    </row>
    <row r="351" spans="1:3" s="257" customFormat="1" ht="11.25" x14ac:dyDescent="0.2">
      <c r="A351" s="257" t="s">
        <v>1693</v>
      </c>
      <c r="B351" s="277" t="s">
        <v>1415</v>
      </c>
      <c r="C351" s="264">
        <v>33.909999999999997</v>
      </c>
    </row>
    <row r="352" spans="1:3" s="257" customFormat="1" ht="11.25" x14ac:dyDescent="0.2">
      <c r="A352" s="257" t="s">
        <v>834</v>
      </c>
      <c r="B352" s="277" t="s">
        <v>1694</v>
      </c>
      <c r="C352" s="264">
        <v>3595.3860000000009</v>
      </c>
    </row>
    <row r="353" spans="1:3" s="257" customFormat="1" ht="11.25" x14ac:dyDescent="0.2">
      <c r="A353" s="257" t="s">
        <v>1695</v>
      </c>
      <c r="B353" s="277" t="s">
        <v>1631</v>
      </c>
      <c r="C353" s="264">
        <v>11.754</v>
      </c>
    </row>
    <row r="354" spans="1:3" s="257" customFormat="1" ht="11.25" x14ac:dyDescent="0.2">
      <c r="A354" s="257" t="s">
        <v>1696</v>
      </c>
      <c r="B354" s="277" t="s">
        <v>1537</v>
      </c>
      <c r="C354" s="264">
        <v>10.19</v>
      </c>
    </row>
    <row r="355" spans="1:3" s="257" customFormat="1" ht="11.25" x14ac:dyDescent="0.2">
      <c r="A355" s="257" t="s">
        <v>834</v>
      </c>
      <c r="B355" s="277" t="s">
        <v>1697</v>
      </c>
      <c r="C355" s="264">
        <v>841.16699999999969</v>
      </c>
    </row>
    <row r="356" spans="1:3" s="257" customFormat="1" ht="11.25" x14ac:dyDescent="0.2">
      <c r="A356" s="257" t="s">
        <v>834</v>
      </c>
      <c r="B356" s="277" t="s">
        <v>1698</v>
      </c>
      <c r="C356" s="264">
        <v>7.75</v>
      </c>
    </row>
    <row r="357" spans="1:3" s="257" customFormat="1" ht="11.25" x14ac:dyDescent="0.2">
      <c r="A357" s="257" t="s">
        <v>834</v>
      </c>
      <c r="B357" s="277" t="s">
        <v>1699</v>
      </c>
      <c r="C357" s="264">
        <v>16771.930199999995</v>
      </c>
    </row>
    <row r="358" spans="1:3" s="257" customFormat="1" ht="11.25" x14ac:dyDescent="0.2">
      <c r="A358" s="257" t="s">
        <v>834</v>
      </c>
      <c r="B358" s="277" t="s">
        <v>1700</v>
      </c>
      <c r="C358" s="264">
        <v>36.659999999999997</v>
      </c>
    </row>
    <row r="359" spans="1:3" s="257" customFormat="1" ht="11.25" x14ac:dyDescent="0.2">
      <c r="A359" s="257" t="s">
        <v>1701</v>
      </c>
      <c r="B359" s="277" t="s">
        <v>1707</v>
      </c>
      <c r="C359" s="264">
        <v>25.338000000000001</v>
      </c>
    </row>
    <row r="360" spans="1:3" s="257" customFormat="1" ht="11.25" x14ac:dyDescent="0.2">
      <c r="A360" s="257" t="s">
        <v>834</v>
      </c>
      <c r="B360" s="277" t="s">
        <v>1702</v>
      </c>
      <c r="C360" s="264">
        <v>547.74399999999957</v>
      </c>
    </row>
    <row r="361" spans="1:3" s="257" customFormat="1" ht="11.25" x14ac:dyDescent="0.2">
      <c r="A361" s="257" t="s">
        <v>834</v>
      </c>
      <c r="B361" s="277" t="s">
        <v>1703</v>
      </c>
      <c r="C361" s="264">
        <v>74.700999999999993</v>
      </c>
    </row>
    <row r="362" spans="1:3" s="257" customFormat="1" ht="11.25" x14ac:dyDescent="0.2">
      <c r="A362" s="257" t="s">
        <v>1704</v>
      </c>
      <c r="B362" s="277" t="s">
        <v>2062</v>
      </c>
      <c r="C362" s="264">
        <v>3.5970000000000004</v>
      </c>
    </row>
    <row r="363" spans="1:3" s="257" customFormat="1" ht="11.25" x14ac:dyDescent="0.2">
      <c r="A363" s="257" t="s">
        <v>834</v>
      </c>
      <c r="B363" s="277" t="s">
        <v>2740</v>
      </c>
      <c r="C363" s="264">
        <v>217.65899999999999</v>
      </c>
    </row>
    <row r="364" spans="1:3" s="257" customFormat="1" ht="11.25" x14ac:dyDescent="0.2">
      <c r="A364" s="257" t="s">
        <v>834</v>
      </c>
      <c r="B364" s="277" t="s">
        <v>1705</v>
      </c>
      <c r="C364" s="264">
        <v>5.3680000000000003</v>
      </c>
    </row>
    <row r="365" spans="1:3" s="257" customFormat="1" ht="11.25" x14ac:dyDescent="0.2">
      <c r="A365" s="257" t="s">
        <v>834</v>
      </c>
      <c r="B365" s="277" t="s">
        <v>1703</v>
      </c>
      <c r="C365" s="264">
        <v>146.04399999999998</v>
      </c>
    </row>
    <row r="366" spans="1:3" s="257" customFormat="1" ht="11.25" x14ac:dyDescent="0.2">
      <c r="A366" s="257" t="s">
        <v>1706</v>
      </c>
      <c r="B366" s="277" t="s">
        <v>1707</v>
      </c>
      <c r="C366" s="264">
        <v>46.389999999999993</v>
      </c>
    </row>
    <row r="367" spans="1:3" s="257" customFormat="1" ht="11.25" x14ac:dyDescent="0.2">
      <c r="A367" s="257" t="s">
        <v>834</v>
      </c>
      <c r="B367" s="277" t="s">
        <v>2741</v>
      </c>
      <c r="C367" s="264">
        <v>5.2140000000000004</v>
      </c>
    </row>
    <row r="368" spans="1:3" s="257" customFormat="1" ht="11.25" x14ac:dyDescent="0.2">
      <c r="A368" s="257" t="s">
        <v>834</v>
      </c>
      <c r="B368" s="277" t="s">
        <v>1702</v>
      </c>
      <c r="C368" s="264">
        <v>2.081</v>
      </c>
    </row>
    <row r="369" spans="1:3" s="257" customFormat="1" ht="11.25" x14ac:dyDescent="0.2">
      <c r="A369" s="257" t="s">
        <v>1708</v>
      </c>
      <c r="B369" s="277" t="s">
        <v>1709</v>
      </c>
      <c r="C369" s="264">
        <v>0.50700000000000001</v>
      </c>
    </row>
    <row r="370" spans="1:3" s="257" customFormat="1" ht="11.25" x14ac:dyDescent="0.2">
      <c r="A370" s="257" t="s">
        <v>834</v>
      </c>
      <c r="B370" s="277" t="s">
        <v>1702</v>
      </c>
      <c r="C370" s="264">
        <v>258.38099999999991</v>
      </c>
    </row>
    <row r="371" spans="1:3" s="257" customFormat="1" ht="11.25" x14ac:dyDescent="0.2">
      <c r="A371" s="257" t="s">
        <v>834</v>
      </c>
      <c r="B371" s="277" t="s">
        <v>2064</v>
      </c>
      <c r="C371" s="264">
        <v>4.931</v>
      </c>
    </row>
    <row r="372" spans="1:3" s="257" customFormat="1" ht="11.25" x14ac:dyDescent="0.2">
      <c r="A372" s="257" t="s">
        <v>1710</v>
      </c>
      <c r="B372" s="277" t="s">
        <v>1711</v>
      </c>
      <c r="C372" s="264">
        <v>27.45</v>
      </c>
    </row>
    <row r="373" spans="1:3" s="257" customFormat="1" ht="11.25" x14ac:dyDescent="0.2">
      <c r="A373" s="257" t="s">
        <v>834</v>
      </c>
      <c r="B373" s="277" t="s">
        <v>1684</v>
      </c>
      <c r="C373" s="264">
        <v>1078.7899999999995</v>
      </c>
    </row>
    <row r="374" spans="1:3" s="257" customFormat="1" ht="11.25" x14ac:dyDescent="0.2">
      <c r="A374" s="257" t="s">
        <v>1712</v>
      </c>
      <c r="B374" s="277" t="s">
        <v>1417</v>
      </c>
      <c r="C374" s="264">
        <v>612.55500000000006</v>
      </c>
    </row>
    <row r="375" spans="1:3" s="257" customFormat="1" ht="11.25" x14ac:dyDescent="0.2">
      <c r="A375" s="257" t="s">
        <v>834</v>
      </c>
      <c r="B375" s="277" t="s">
        <v>1418</v>
      </c>
      <c r="C375" s="264">
        <v>1073.5690000000002</v>
      </c>
    </row>
    <row r="376" spans="1:3" s="257" customFormat="1" ht="11.25" x14ac:dyDescent="0.2">
      <c r="A376" s="257" t="s">
        <v>834</v>
      </c>
      <c r="B376" s="277" t="s">
        <v>2742</v>
      </c>
      <c r="C376" s="264">
        <v>142.39599999999999</v>
      </c>
    </row>
    <row r="377" spans="1:3" s="257" customFormat="1" ht="11.25" x14ac:dyDescent="0.2">
      <c r="A377" s="257" t="s">
        <v>834</v>
      </c>
      <c r="B377" s="277" t="s">
        <v>1397</v>
      </c>
      <c r="C377" s="264">
        <v>11499.876000000002</v>
      </c>
    </row>
    <row r="378" spans="1:3" s="257" customFormat="1" ht="11.25" x14ac:dyDescent="0.2">
      <c r="A378" s="257" t="s">
        <v>834</v>
      </c>
      <c r="B378" s="277" t="s">
        <v>1674</v>
      </c>
      <c r="C378" s="264">
        <v>29.573</v>
      </c>
    </row>
    <row r="379" spans="1:3" s="257" customFormat="1" ht="11.25" x14ac:dyDescent="0.2">
      <c r="A379" s="257" t="s">
        <v>1713</v>
      </c>
      <c r="B379" s="277" t="s">
        <v>1714</v>
      </c>
      <c r="C379" s="264">
        <v>316.27499999999992</v>
      </c>
    </row>
    <row r="380" spans="1:3" s="257" customFormat="1" ht="11.25" x14ac:dyDescent="0.2">
      <c r="A380" s="257" t="s">
        <v>1715</v>
      </c>
      <c r="B380" s="277" t="s">
        <v>1716</v>
      </c>
      <c r="C380" s="264">
        <v>36.317</v>
      </c>
    </row>
    <row r="381" spans="1:3" s="257" customFormat="1" ht="11.25" x14ac:dyDescent="0.2">
      <c r="A381" s="257" t="s">
        <v>834</v>
      </c>
      <c r="B381" s="277" t="s">
        <v>1717</v>
      </c>
      <c r="C381" s="264">
        <v>15.909000000000001</v>
      </c>
    </row>
    <row r="382" spans="1:3" s="257" customFormat="1" ht="11.25" x14ac:dyDescent="0.2">
      <c r="A382" s="257" t="s">
        <v>834</v>
      </c>
      <c r="B382" s="277" t="s">
        <v>1718</v>
      </c>
      <c r="C382" s="264">
        <v>67.28</v>
      </c>
    </row>
    <row r="383" spans="1:3" s="257" customFormat="1" ht="11.25" x14ac:dyDescent="0.2">
      <c r="A383" s="257" t="s">
        <v>834</v>
      </c>
      <c r="B383" s="277" t="s">
        <v>1386</v>
      </c>
      <c r="C383" s="264">
        <v>36.93</v>
      </c>
    </row>
    <row r="384" spans="1:3" s="257" customFormat="1" ht="11.25" x14ac:dyDescent="0.2">
      <c r="A384" s="257" t="s">
        <v>834</v>
      </c>
      <c r="B384" s="277" t="s">
        <v>1369</v>
      </c>
      <c r="C384" s="264">
        <v>499.71600000000001</v>
      </c>
    </row>
    <row r="385" spans="1:3" s="257" customFormat="1" ht="11.25" x14ac:dyDescent="0.2">
      <c r="A385" s="257" t="s">
        <v>834</v>
      </c>
      <c r="B385" s="277" t="s">
        <v>1439</v>
      </c>
      <c r="C385" s="264">
        <v>1257.340999999999</v>
      </c>
    </row>
    <row r="386" spans="1:3" s="257" customFormat="1" ht="11.25" x14ac:dyDescent="0.2">
      <c r="A386" s="257" t="s">
        <v>834</v>
      </c>
      <c r="B386" s="277" t="s">
        <v>1719</v>
      </c>
      <c r="C386" s="264">
        <v>2.74</v>
      </c>
    </row>
    <row r="387" spans="1:3" s="257" customFormat="1" ht="11.25" x14ac:dyDescent="0.2">
      <c r="A387" s="257" t="s">
        <v>834</v>
      </c>
      <c r="B387" s="277" t="s">
        <v>1720</v>
      </c>
      <c r="C387" s="264">
        <v>286.95999999999992</v>
      </c>
    </row>
    <row r="388" spans="1:3" s="257" customFormat="1" ht="11.25" x14ac:dyDescent="0.2">
      <c r="A388" s="257" t="s">
        <v>834</v>
      </c>
      <c r="B388" s="277" t="s">
        <v>1442</v>
      </c>
      <c r="C388" s="264">
        <v>1.9450000000000001</v>
      </c>
    </row>
    <row r="389" spans="1:3" s="257" customFormat="1" ht="11.25" x14ac:dyDescent="0.2">
      <c r="A389" s="257" t="s">
        <v>834</v>
      </c>
      <c r="B389" s="277" t="s">
        <v>2067</v>
      </c>
      <c r="C389" s="264">
        <v>88.691000000000003</v>
      </c>
    </row>
    <row r="390" spans="1:3" s="257" customFormat="1" ht="11.25" x14ac:dyDescent="0.2">
      <c r="A390" s="257" t="s">
        <v>834</v>
      </c>
      <c r="B390" s="277" t="s">
        <v>1721</v>
      </c>
      <c r="C390" s="264">
        <v>4.04</v>
      </c>
    </row>
    <row r="391" spans="1:3" s="257" customFormat="1" ht="11.25" x14ac:dyDescent="0.2">
      <c r="A391" s="257" t="s">
        <v>834</v>
      </c>
      <c r="B391" s="277" t="s">
        <v>1722</v>
      </c>
      <c r="C391" s="264">
        <v>19.260000000000002</v>
      </c>
    </row>
    <row r="392" spans="1:3" s="257" customFormat="1" ht="11.25" x14ac:dyDescent="0.2">
      <c r="A392" s="257" t="s">
        <v>834</v>
      </c>
      <c r="B392" s="277" t="s">
        <v>1723</v>
      </c>
      <c r="C392" s="264">
        <v>190.62199999999999</v>
      </c>
    </row>
    <row r="393" spans="1:3" s="257" customFormat="1" ht="11.25" x14ac:dyDescent="0.2">
      <c r="A393" s="257" t="s">
        <v>834</v>
      </c>
      <c r="B393" s="277" t="s">
        <v>1724</v>
      </c>
      <c r="C393" s="264">
        <v>599.01099999999997</v>
      </c>
    </row>
    <row r="394" spans="1:3" s="257" customFormat="1" ht="11.25" x14ac:dyDescent="0.2">
      <c r="A394" s="257" t="s">
        <v>834</v>
      </c>
      <c r="B394" s="277" t="s">
        <v>2743</v>
      </c>
      <c r="C394" s="264">
        <v>617.87300000000005</v>
      </c>
    </row>
    <row r="395" spans="1:3" s="257" customFormat="1" ht="11.25" x14ac:dyDescent="0.2">
      <c r="A395" s="257" t="s">
        <v>834</v>
      </c>
      <c r="B395" s="277" t="s">
        <v>1388</v>
      </c>
      <c r="C395" s="264">
        <v>1.37</v>
      </c>
    </row>
    <row r="396" spans="1:3" s="257" customFormat="1" ht="11.25" x14ac:dyDescent="0.2">
      <c r="A396" s="257" t="s">
        <v>834</v>
      </c>
      <c r="B396" s="277" t="s">
        <v>1725</v>
      </c>
      <c r="C396" s="264">
        <v>16.16</v>
      </c>
    </row>
    <row r="397" spans="1:3" s="257" customFormat="1" ht="11.25" x14ac:dyDescent="0.2">
      <c r="A397" s="257" t="s">
        <v>834</v>
      </c>
      <c r="B397" s="277" t="s">
        <v>1726</v>
      </c>
      <c r="C397" s="264">
        <v>65.853000000000009</v>
      </c>
    </row>
    <row r="398" spans="1:3" s="257" customFormat="1" ht="11.25" x14ac:dyDescent="0.2">
      <c r="A398" s="257" t="s">
        <v>834</v>
      </c>
      <c r="B398" s="277" t="s">
        <v>1727</v>
      </c>
      <c r="C398" s="264">
        <v>6.2510000000000003</v>
      </c>
    </row>
    <row r="399" spans="1:3" s="257" customFormat="1" ht="11.25" x14ac:dyDescent="0.2">
      <c r="A399" s="257" t="s">
        <v>834</v>
      </c>
      <c r="B399" s="277" t="s">
        <v>1728</v>
      </c>
      <c r="C399" s="264">
        <v>5.0860000000000003</v>
      </c>
    </row>
    <row r="400" spans="1:3" s="257" customFormat="1" ht="11.25" x14ac:dyDescent="0.2">
      <c r="A400" s="257" t="s">
        <v>834</v>
      </c>
      <c r="B400" s="277" t="s">
        <v>2744</v>
      </c>
      <c r="C400" s="264">
        <v>1415.9560000000004</v>
      </c>
    </row>
    <row r="401" spans="1:3" s="257" customFormat="1" ht="11.25" x14ac:dyDescent="0.2">
      <c r="A401" s="257" t="s">
        <v>834</v>
      </c>
      <c r="B401" s="277" t="s">
        <v>1729</v>
      </c>
      <c r="C401" s="264">
        <v>70.954000000000022</v>
      </c>
    </row>
    <row r="402" spans="1:3" s="257" customFormat="1" ht="11.25" x14ac:dyDescent="0.2">
      <c r="A402" s="257" t="s">
        <v>1730</v>
      </c>
      <c r="B402" s="277" t="s">
        <v>1726</v>
      </c>
      <c r="C402" s="264">
        <v>153.74100000000001</v>
      </c>
    </row>
    <row r="403" spans="1:3" s="257" customFormat="1" ht="11.25" x14ac:dyDescent="0.2">
      <c r="A403" s="257" t="s">
        <v>834</v>
      </c>
      <c r="B403" s="277" t="s">
        <v>1440</v>
      </c>
      <c r="C403" s="264">
        <v>1259.8</v>
      </c>
    </row>
    <row r="404" spans="1:3" s="257" customFormat="1" ht="11.25" x14ac:dyDescent="0.2">
      <c r="A404" s="257" t="s">
        <v>1731</v>
      </c>
      <c r="B404" s="277" t="s">
        <v>1369</v>
      </c>
      <c r="C404" s="264">
        <v>411.63099999999986</v>
      </c>
    </row>
    <row r="405" spans="1:3" s="257" customFormat="1" ht="11.25" x14ac:dyDescent="0.2">
      <c r="A405" s="257" t="s">
        <v>834</v>
      </c>
      <c r="B405" s="277" t="s">
        <v>1732</v>
      </c>
      <c r="C405" s="264">
        <v>11.021000000000001</v>
      </c>
    </row>
    <row r="406" spans="1:3" s="257" customFormat="1" ht="11.25" x14ac:dyDescent="0.2">
      <c r="A406" s="257" t="s">
        <v>834</v>
      </c>
      <c r="B406" s="277" t="s">
        <v>1367</v>
      </c>
      <c r="C406" s="264">
        <v>5.1520000000000001</v>
      </c>
    </row>
    <row r="407" spans="1:3" s="257" customFormat="1" ht="11.25" x14ac:dyDescent="0.2">
      <c r="A407" s="257" t="s">
        <v>834</v>
      </c>
      <c r="B407" s="277" t="s">
        <v>1726</v>
      </c>
      <c r="C407" s="264">
        <v>705.53800000000012</v>
      </c>
    </row>
    <row r="408" spans="1:3" s="257" customFormat="1" ht="11.25" x14ac:dyDescent="0.2">
      <c r="A408" s="257" t="s">
        <v>1733</v>
      </c>
      <c r="B408" s="277" t="s">
        <v>1734</v>
      </c>
      <c r="C408" s="264">
        <v>11.821999999999999</v>
      </c>
    </row>
    <row r="409" spans="1:3" s="257" customFormat="1" ht="11.25" x14ac:dyDescent="0.2">
      <c r="A409" s="257" t="s">
        <v>834</v>
      </c>
      <c r="B409" s="277" t="s">
        <v>1718</v>
      </c>
      <c r="C409" s="264">
        <v>1248.2830000000006</v>
      </c>
    </row>
    <row r="410" spans="1:3" s="257" customFormat="1" ht="11.25" x14ac:dyDescent="0.2">
      <c r="A410" s="257" t="s">
        <v>834</v>
      </c>
      <c r="B410" s="277" t="s">
        <v>1386</v>
      </c>
      <c r="C410" s="264">
        <v>1.8</v>
      </c>
    </row>
    <row r="411" spans="1:3" s="257" customFormat="1" ht="11.25" x14ac:dyDescent="0.2">
      <c r="A411" s="257" t="s">
        <v>834</v>
      </c>
      <c r="B411" s="277" t="s">
        <v>1735</v>
      </c>
      <c r="C411" s="264">
        <v>221.15299999999993</v>
      </c>
    </row>
    <row r="412" spans="1:3" s="257" customFormat="1" ht="11.25" x14ac:dyDescent="0.2">
      <c r="A412" s="257" t="s">
        <v>834</v>
      </c>
      <c r="B412" s="277" t="s">
        <v>2745</v>
      </c>
      <c r="C412" s="264">
        <v>2.0049999999999999</v>
      </c>
    </row>
    <row r="413" spans="1:3" s="257" customFormat="1" ht="11.25" x14ac:dyDescent="0.2">
      <c r="A413" s="257" t="s">
        <v>834</v>
      </c>
      <c r="B413" s="277" t="s">
        <v>2746</v>
      </c>
      <c r="C413" s="264">
        <v>21.567</v>
      </c>
    </row>
    <row r="414" spans="1:3" s="257" customFormat="1" ht="11.25" x14ac:dyDescent="0.2">
      <c r="A414" s="257" t="s">
        <v>834</v>
      </c>
      <c r="B414" s="277" t="s">
        <v>1721</v>
      </c>
      <c r="C414" s="264">
        <v>157.07400000000004</v>
      </c>
    </row>
    <row r="415" spans="1:3" s="257" customFormat="1" ht="11.25" x14ac:dyDescent="0.2">
      <c r="A415" s="257" t="s">
        <v>834</v>
      </c>
      <c r="B415" s="277" t="s">
        <v>1722</v>
      </c>
      <c r="C415" s="264">
        <v>78.03</v>
      </c>
    </row>
    <row r="416" spans="1:3" s="257" customFormat="1" ht="11.25" x14ac:dyDescent="0.2">
      <c r="A416" s="257" t="s">
        <v>834</v>
      </c>
      <c r="B416" s="277" t="s">
        <v>1724</v>
      </c>
      <c r="C416" s="264">
        <v>122.55</v>
      </c>
    </row>
    <row r="417" spans="1:3" s="257" customFormat="1" ht="11.25" x14ac:dyDescent="0.2">
      <c r="A417" s="257" t="s">
        <v>834</v>
      </c>
      <c r="B417" s="277" t="s">
        <v>1366</v>
      </c>
      <c r="C417" s="264">
        <v>6.3629999999999995</v>
      </c>
    </row>
    <row r="418" spans="1:3" s="257" customFormat="1" ht="11.25" x14ac:dyDescent="0.2">
      <c r="A418" s="257" t="s">
        <v>834</v>
      </c>
      <c r="B418" s="277" t="s">
        <v>1736</v>
      </c>
      <c r="C418" s="264">
        <v>108.30100000000002</v>
      </c>
    </row>
    <row r="419" spans="1:3" s="257" customFormat="1" ht="11.25" x14ac:dyDescent="0.2">
      <c r="A419" s="257" t="s">
        <v>834</v>
      </c>
      <c r="B419" s="277" t="s">
        <v>1737</v>
      </c>
      <c r="C419" s="264">
        <v>2.2970000000000002</v>
      </c>
    </row>
    <row r="420" spans="1:3" s="257" customFormat="1" ht="11.25" x14ac:dyDescent="0.2">
      <c r="A420" s="257" t="s">
        <v>834</v>
      </c>
      <c r="B420" s="277" t="s">
        <v>1738</v>
      </c>
      <c r="C420" s="264">
        <v>17.287999999999997</v>
      </c>
    </row>
    <row r="421" spans="1:3" s="257" customFormat="1" ht="11.25" x14ac:dyDescent="0.2">
      <c r="A421" s="257" t="s">
        <v>834</v>
      </c>
      <c r="B421" s="277" t="s">
        <v>1739</v>
      </c>
      <c r="C421" s="264">
        <v>13.95</v>
      </c>
    </row>
    <row r="422" spans="1:3" s="257" customFormat="1" ht="11.25" x14ac:dyDescent="0.2">
      <c r="A422" s="257" t="s">
        <v>1740</v>
      </c>
      <c r="B422" s="277" t="s">
        <v>1741</v>
      </c>
      <c r="C422" s="264">
        <v>19.247000000000003</v>
      </c>
    </row>
    <row r="423" spans="1:3" s="257" customFormat="1" ht="11.25" x14ac:dyDescent="0.2">
      <c r="A423" s="257" t="s">
        <v>834</v>
      </c>
      <c r="B423" s="277" t="s">
        <v>1742</v>
      </c>
      <c r="C423" s="264">
        <v>209.35299999999998</v>
      </c>
    </row>
    <row r="424" spans="1:3" s="257" customFormat="1" ht="11.25" x14ac:dyDescent="0.2">
      <c r="A424" s="257" t="s">
        <v>834</v>
      </c>
      <c r="B424" s="277" t="s">
        <v>1743</v>
      </c>
      <c r="C424" s="264">
        <v>38.377000000000002</v>
      </c>
    </row>
    <row r="425" spans="1:3" s="257" customFormat="1" ht="11.25" x14ac:dyDescent="0.2">
      <c r="A425" s="257" t="s">
        <v>834</v>
      </c>
      <c r="B425" s="277" t="s">
        <v>1425</v>
      </c>
      <c r="C425" s="264">
        <v>8.4</v>
      </c>
    </row>
    <row r="426" spans="1:3" s="257" customFormat="1" ht="11.25" x14ac:dyDescent="0.2">
      <c r="A426" s="257" t="s">
        <v>1744</v>
      </c>
      <c r="B426" s="277" t="s">
        <v>1745</v>
      </c>
      <c r="C426" s="264">
        <v>2.823</v>
      </c>
    </row>
    <row r="427" spans="1:3" s="257" customFormat="1" ht="11.25" x14ac:dyDescent="0.2">
      <c r="A427" s="257" t="s">
        <v>1746</v>
      </c>
      <c r="B427" s="277" t="s">
        <v>1369</v>
      </c>
      <c r="C427" s="264">
        <v>13.551</v>
      </c>
    </row>
    <row r="428" spans="1:3" s="257" customFormat="1" ht="11.25" x14ac:dyDescent="0.2">
      <c r="A428" s="257" t="s">
        <v>834</v>
      </c>
      <c r="B428" s="277" t="s">
        <v>1747</v>
      </c>
      <c r="C428" s="264">
        <v>32.491999999999997</v>
      </c>
    </row>
    <row r="429" spans="1:3" s="257" customFormat="1" ht="11.25" x14ac:dyDescent="0.2">
      <c r="A429" s="257" t="s">
        <v>834</v>
      </c>
      <c r="B429" s="277" t="s">
        <v>1748</v>
      </c>
      <c r="C429" s="264">
        <v>16.166</v>
      </c>
    </row>
    <row r="430" spans="1:3" s="257" customFormat="1" ht="11.25" x14ac:dyDescent="0.2">
      <c r="A430" s="257" t="s">
        <v>834</v>
      </c>
      <c r="B430" s="277" t="s">
        <v>1724</v>
      </c>
      <c r="C430" s="264">
        <v>189.053</v>
      </c>
    </row>
    <row r="431" spans="1:3" s="257" customFormat="1" ht="11.25" x14ac:dyDescent="0.2">
      <c r="A431" s="257" t="s">
        <v>834</v>
      </c>
      <c r="B431" s="277" t="s">
        <v>2743</v>
      </c>
      <c r="C431" s="264">
        <v>0.23</v>
      </c>
    </row>
    <row r="432" spans="1:3" s="257" customFormat="1" ht="11.25" x14ac:dyDescent="0.2">
      <c r="A432" s="257" t="s">
        <v>834</v>
      </c>
      <c r="B432" s="277" t="s">
        <v>1388</v>
      </c>
      <c r="C432" s="264">
        <v>158.09200000000001</v>
      </c>
    </row>
    <row r="433" spans="1:3" s="257" customFormat="1" ht="11.25" x14ac:dyDescent="0.2">
      <c r="A433" s="257" t="s">
        <v>834</v>
      </c>
      <c r="B433" s="277" t="s">
        <v>1743</v>
      </c>
      <c r="C433" s="264">
        <v>64.585000000000008</v>
      </c>
    </row>
    <row r="434" spans="1:3" s="257" customFormat="1" ht="11.25" x14ac:dyDescent="0.2">
      <c r="A434" s="257" t="s">
        <v>834</v>
      </c>
      <c r="B434" s="277" t="s">
        <v>1725</v>
      </c>
      <c r="C434" s="264">
        <v>1030.9170000000001</v>
      </c>
    </row>
    <row r="435" spans="1:3" s="257" customFormat="1" ht="11.25" x14ac:dyDescent="0.2">
      <c r="A435" s="257" t="s">
        <v>834</v>
      </c>
      <c r="B435" s="277" t="s">
        <v>2747</v>
      </c>
      <c r="C435" s="264">
        <v>3.01</v>
      </c>
    </row>
    <row r="436" spans="1:3" s="257" customFormat="1" ht="11.25" x14ac:dyDescent="0.2">
      <c r="A436" s="257" t="s">
        <v>834</v>
      </c>
      <c r="B436" s="277" t="s">
        <v>1749</v>
      </c>
      <c r="C436" s="264">
        <v>16.47</v>
      </c>
    </row>
    <row r="437" spans="1:3" s="257" customFormat="1" ht="11.25" x14ac:dyDescent="0.2">
      <c r="A437" s="257" t="s">
        <v>834</v>
      </c>
      <c r="B437" s="277" t="s">
        <v>1737</v>
      </c>
      <c r="C437" s="264">
        <v>112.51</v>
      </c>
    </row>
    <row r="438" spans="1:3" s="257" customFormat="1" ht="11.25" x14ac:dyDescent="0.2">
      <c r="A438" s="257" t="s">
        <v>834</v>
      </c>
      <c r="B438" s="277" t="s">
        <v>1738</v>
      </c>
      <c r="C438" s="264">
        <v>553.36200000000008</v>
      </c>
    </row>
    <row r="439" spans="1:3" s="257" customFormat="1" ht="11.25" x14ac:dyDescent="0.2">
      <c r="A439" s="257" t="s">
        <v>834</v>
      </c>
      <c r="B439" s="277" t="s">
        <v>1729</v>
      </c>
      <c r="C439" s="264">
        <v>34.455999999999996</v>
      </c>
    </row>
    <row r="440" spans="1:3" s="257" customFormat="1" ht="11.25" x14ac:dyDescent="0.2">
      <c r="A440" s="257" t="s">
        <v>834</v>
      </c>
      <c r="B440" s="277" t="s">
        <v>1750</v>
      </c>
      <c r="C440" s="264">
        <v>112.34</v>
      </c>
    </row>
    <row r="441" spans="1:3" s="257" customFormat="1" ht="11.25" x14ac:dyDescent="0.2">
      <c r="A441" s="257" t="s">
        <v>1751</v>
      </c>
      <c r="B441" s="277" t="s">
        <v>1752</v>
      </c>
      <c r="C441" s="264">
        <v>3.4729999999999999</v>
      </c>
    </row>
    <row r="442" spans="1:3" s="257" customFormat="1" ht="11.25" x14ac:dyDescent="0.2">
      <c r="A442" s="257" t="s">
        <v>1753</v>
      </c>
      <c r="B442" s="277" t="s">
        <v>1735</v>
      </c>
      <c r="C442" s="264">
        <v>1.8420000000000001</v>
      </c>
    </row>
    <row r="443" spans="1:3" s="257" customFormat="1" ht="11.25" x14ac:dyDescent="0.2">
      <c r="A443" s="257" t="s">
        <v>834</v>
      </c>
      <c r="B443" s="277" t="s">
        <v>1754</v>
      </c>
      <c r="C443" s="264">
        <v>38.247999999999998</v>
      </c>
    </row>
    <row r="444" spans="1:3" s="257" customFormat="1" ht="11.25" x14ac:dyDescent="0.2">
      <c r="A444" s="257" t="s">
        <v>834</v>
      </c>
      <c r="B444" s="277" t="s">
        <v>1442</v>
      </c>
      <c r="C444" s="264">
        <v>4.7389999999999999</v>
      </c>
    </row>
    <row r="445" spans="1:3" s="257" customFormat="1" ht="11.25" x14ac:dyDescent="0.2">
      <c r="A445" s="257" t="s">
        <v>834</v>
      </c>
      <c r="B445" s="277" t="s">
        <v>1755</v>
      </c>
      <c r="C445" s="264">
        <v>208.61999999999998</v>
      </c>
    </row>
    <row r="446" spans="1:3" s="257" customFormat="1" ht="11.25" x14ac:dyDescent="0.2">
      <c r="A446" s="257" t="s">
        <v>834</v>
      </c>
      <c r="B446" s="277" t="s">
        <v>1756</v>
      </c>
      <c r="C446" s="264">
        <v>2249.5720000000001</v>
      </c>
    </row>
    <row r="447" spans="1:3" s="257" customFormat="1" ht="11.25" x14ac:dyDescent="0.2">
      <c r="A447" s="257" t="s">
        <v>1757</v>
      </c>
      <c r="B447" s="277" t="s">
        <v>1750</v>
      </c>
      <c r="C447" s="264">
        <v>117.57300000000001</v>
      </c>
    </row>
    <row r="448" spans="1:3" s="257" customFormat="1" ht="11.25" x14ac:dyDescent="0.2">
      <c r="A448" s="257" t="s">
        <v>1758</v>
      </c>
      <c r="B448" s="277" t="s">
        <v>1656</v>
      </c>
      <c r="C448" s="264">
        <v>98.426999999999992</v>
      </c>
    </row>
    <row r="449" spans="1:3" s="257" customFormat="1" ht="11.25" x14ac:dyDescent="0.2">
      <c r="A449" s="257" t="s">
        <v>1759</v>
      </c>
      <c r="B449" s="277" t="s">
        <v>1760</v>
      </c>
      <c r="C449" s="264">
        <v>1.611</v>
      </c>
    </row>
    <row r="450" spans="1:3" s="257" customFormat="1" ht="11.25" x14ac:dyDescent="0.2">
      <c r="A450" s="257" t="s">
        <v>834</v>
      </c>
      <c r="B450" s="277" t="s">
        <v>1761</v>
      </c>
      <c r="C450" s="264">
        <v>23.698999999999998</v>
      </c>
    </row>
    <row r="451" spans="1:3" s="257" customFormat="1" ht="11.25" x14ac:dyDescent="0.2">
      <c r="A451" s="257" t="s">
        <v>834</v>
      </c>
      <c r="B451" s="277" t="s">
        <v>1656</v>
      </c>
      <c r="C451" s="264">
        <v>595.90599999999972</v>
      </c>
    </row>
    <row r="452" spans="1:3" s="257" customFormat="1" ht="11.25" x14ac:dyDescent="0.2">
      <c r="A452" s="257" t="s">
        <v>834</v>
      </c>
      <c r="B452" s="277" t="s">
        <v>1762</v>
      </c>
      <c r="C452" s="264">
        <v>95.718000000000004</v>
      </c>
    </row>
    <row r="453" spans="1:3" s="257" customFormat="1" ht="11.25" x14ac:dyDescent="0.2">
      <c r="A453" s="257" t="s">
        <v>834</v>
      </c>
      <c r="B453" s="277" t="s">
        <v>1763</v>
      </c>
      <c r="C453" s="264">
        <v>105.64200000000002</v>
      </c>
    </row>
    <row r="454" spans="1:3" s="257" customFormat="1" ht="11.25" x14ac:dyDescent="0.2">
      <c r="A454" s="257" t="s">
        <v>834</v>
      </c>
      <c r="B454" s="277" t="s">
        <v>1764</v>
      </c>
      <c r="C454" s="264">
        <v>8.902000000000001</v>
      </c>
    </row>
    <row r="455" spans="1:3" s="257" customFormat="1" ht="11.25" x14ac:dyDescent="0.2">
      <c r="A455" s="257" t="s">
        <v>1765</v>
      </c>
      <c r="B455" s="277" t="s">
        <v>1656</v>
      </c>
      <c r="C455" s="264">
        <v>1114.8561999999995</v>
      </c>
    </row>
    <row r="456" spans="1:3" s="257" customFormat="1" ht="11.25" x14ac:dyDescent="0.2">
      <c r="A456" s="257" t="s">
        <v>834</v>
      </c>
      <c r="B456" s="277" t="s">
        <v>1762</v>
      </c>
      <c r="C456" s="264">
        <v>3.105</v>
      </c>
    </row>
    <row r="457" spans="1:3" s="257" customFormat="1" ht="11.25" x14ac:dyDescent="0.2">
      <c r="A457" s="257" t="s">
        <v>1766</v>
      </c>
      <c r="B457" s="277" t="s">
        <v>1767</v>
      </c>
      <c r="C457" s="264">
        <v>77.353999999999985</v>
      </c>
    </row>
    <row r="458" spans="1:3" s="257" customFormat="1" ht="11.25" x14ac:dyDescent="0.2">
      <c r="A458" s="257" t="s">
        <v>1768</v>
      </c>
      <c r="B458" s="277" t="s">
        <v>2748</v>
      </c>
      <c r="C458" s="264">
        <v>20</v>
      </c>
    </row>
    <row r="459" spans="1:3" s="257" customFormat="1" ht="11.25" x14ac:dyDescent="0.2">
      <c r="A459" s="257" t="s">
        <v>834</v>
      </c>
      <c r="B459" s="277" t="s">
        <v>1769</v>
      </c>
      <c r="C459" s="264">
        <v>25.765000000000001</v>
      </c>
    </row>
    <row r="460" spans="1:3" s="257" customFormat="1" ht="11.25" x14ac:dyDescent="0.2">
      <c r="A460" s="257" t="s">
        <v>834</v>
      </c>
      <c r="B460" s="277" t="s">
        <v>1770</v>
      </c>
      <c r="C460" s="264">
        <v>7.99</v>
      </c>
    </row>
    <row r="461" spans="1:3" s="257" customFormat="1" ht="11.25" x14ac:dyDescent="0.2">
      <c r="A461" s="257" t="s">
        <v>834</v>
      </c>
      <c r="B461" s="277" t="s">
        <v>2148</v>
      </c>
      <c r="C461" s="264">
        <v>9.7319999999999993</v>
      </c>
    </row>
    <row r="462" spans="1:3" s="257" customFormat="1" ht="11.25" x14ac:dyDescent="0.2">
      <c r="A462" s="257" t="s">
        <v>2749</v>
      </c>
      <c r="B462" s="277" t="s">
        <v>1709</v>
      </c>
      <c r="C462" s="264">
        <v>2038.734999999999</v>
      </c>
    </row>
    <row r="463" spans="1:3" s="257" customFormat="1" ht="11.25" x14ac:dyDescent="0.2">
      <c r="A463" s="257" t="s">
        <v>2750</v>
      </c>
      <c r="B463" s="277" t="s">
        <v>1771</v>
      </c>
      <c r="C463" s="264">
        <v>141.38299999999998</v>
      </c>
    </row>
    <row r="464" spans="1:3" s="257" customFormat="1" ht="11.25" x14ac:dyDescent="0.2">
      <c r="A464" s="257" t="s">
        <v>834</v>
      </c>
      <c r="B464" s="277" t="s">
        <v>1709</v>
      </c>
      <c r="C464" s="264">
        <v>111.69</v>
      </c>
    </row>
    <row r="465" spans="1:3" s="257" customFormat="1" ht="11.25" x14ac:dyDescent="0.2">
      <c r="A465" s="257" t="s">
        <v>834</v>
      </c>
      <c r="B465" s="277" t="s">
        <v>1772</v>
      </c>
      <c r="C465" s="264">
        <v>133.39199999999997</v>
      </c>
    </row>
    <row r="466" spans="1:3" s="257" customFormat="1" ht="11.25" x14ac:dyDescent="0.2">
      <c r="A466" s="257" t="s">
        <v>2074</v>
      </c>
      <c r="B466" s="277" t="s">
        <v>1773</v>
      </c>
      <c r="C466" s="264">
        <v>87.619</v>
      </c>
    </row>
    <row r="467" spans="1:3" s="257" customFormat="1" ht="11.25" x14ac:dyDescent="0.2">
      <c r="A467" s="257" t="s">
        <v>1774</v>
      </c>
      <c r="B467" s="277" t="s">
        <v>2751</v>
      </c>
      <c r="C467" s="264">
        <v>16.599999999999998</v>
      </c>
    </row>
    <row r="468" spans="1:3" s="257" customFormat="1" ht="11.25" x14ac:dyDescent="0.2">
      <c r="A468" s="257" t="s">
        <v>834</v>
      </c>
      <c r="B468" s="277" t="s">
        <v>1520</v>
      </c>
      <c r="C468" s="264">
        <v>16.257999999999999</v>
      </c>
    </row>
    <row r="469" spans="1:3" s="257" customFormat="1" ht="11.25" x14ac:dyDescent="0.2">
      <c r="A469" s="257" t="s">
        <v>1775</v>
      </c>
      <c r="B469" s="277" t="s">
        <v>1776</v>
      </c>
      <c r="C469" s="264">
        <v>3.089</v>
      </c>
    </row>
    <row r="470" spans="1:3" s="257" customFormat="1" ht="11.25" x14ac:dyDescent="0.2">
      <c r="A470" s="257" t="s">
        <v>1777</v>
      </c>
      <c r="B470" s="277" t="s">
        <v>1778</v>
      </c>
      <c r="C470" s="264">
        <v>107.91700000000002</v>
      </c>
    </row>
    <row r="471" spans="1:3" s="257" customFormat="1" ht="11.25" x14ac:dyDescent="0.2">
      <c r="A471" s="257" t="s">
        <v>834</v>
      </c>
      <c r="B471" s="277" t="s">
        <v>1779</v>
      </c>
      <c r="C471" s="264">
        <v>2.415</v>
      </c>
    </row>
    <row r="472" spans="1:3" s="257" customFormat="1" ht="11.25" x14ac:dyDescent="0.2">
      <c r="A472" s="257" t="s">
        <v>834</v>
      </c>
      <c r="B472" s="277" t="s">
        <v>1362</v>
      </c>
      <c r="C472" s="264">
        <v>1.49</v>
      </c>
    </row>
    <row r="473" spans="1:3" s="257" customFormat="1" ht="11.25" x14ac:dyDescent="0.2">
      <c r="A473" s="257" t="s">
        <v>834</v>
      </c>
      <c r="B473" s="277" t="s">
        <v>2752</v>
      </c>
      <c r="C473" s="264">
        <v>1.139</v>
      </c>
    </row>
    <row r="474" spans="1:3" s="257" customFormat="1" ht="11.25" x14ac:dyDescent="0.2">
      <c r="A474" s="257" t="s">
        <v>834</v>
      </c>
      <c r="B474" s="277" t="s">
        <v>1520</v>
      </c>
      <c r="C474" s="264">
        <v>2.5289999999999999</v>
      </c>
    </row>
    <row r="475" spans="1:3" s="257" customFormat="1" ht="11.25" x14ac:dyDescent="0.2">
      <c r="A475" s="257" t="s">
        <v>1780</v>
      </c>
      <c r="B475" s="277" t="s">
        <v>2075</v>
      </c>
      <c r="C475" s="264">
        <v>11.318999999999999</v>
      </c>
    </row>
    <row r="476" spans="1:3" s="257" customFormat="1" ht="11.25" x14ac:dyDescent="0.2">
      <c r="A476" s="257" t="s">
        <v>1781</v>
      </c>
      <c r="B476" s="277" t="s">
        <v>1782</v>
      </c>
      <c r="C476" s="264">
        <v>42.526000000000003</v>
      </c>
    </row>
    <row r="477" spans="1:3" s="257" customFormat="1" ht="11.25" x14ac:dyDescent="0.2">
      <c r="A477" s="257" t="s">
        <v>834</v>
      </c>
      <c r="B477" s="277" t="s">
        <v>1944</v>
      </c>
      <c r="C477" s="264">
        <v>31.169999999999998</v>
      </c>
    </row>
    <row r="478" spans="1:3" s="257" customFormat="1" ht="11.25" x14ac:dyDescent="0.2">
      <c r="A478" s="257" t="s">
        <v>1783</v>
      </c>
      <c r="B478" s="277" t="s">
        <v>1623</v>
      </c>
      <c r="C478" s="264">
        <v>646.75399999999979</v>
      </c>
    </row>
    <row r="479" spans="1:3" s="257" customFormat="1" ht="11.25" x14ac:dyDescent="0.2">
      <c r="A479" s="257" t="s">
        <v>834</v>
      </c>
      <c r="B479" s="277" t="s">
        <v>1697</v>
      </c>
      <c r="C479" s="264">
        <v>2186.1690000000008</v>
      </c>
    </row>
    <row r="480" spans="1:3" s="257" customFormat="1" ht="11.25" x14ac:dyDescent="0.2">
      <c r="A480" s="257" t="s">
        <v>834</v>
      </c>
      <c r="B480" s="277" t="s">
        <v>1784</v>
      </c>
      <c r="C480" s="264">
        <v>583.00800000000004</v>
      </c>
    </row>
    <row r="481" spans="1:3" s="257" customFormat="1" ht="11.25" x14ac:dyDescent="0.2">
      <c r="A481" s="257" t="s">
        <v>834</v>
      </c>
      <c r="B481" s="277" t="s">
        <v>1785</v>
      </c>
      <c r="C481" s="264">
        <v>1835.4679999999994</v>
      </c>
    </row>
    <row r="482" spans="1:3" s="257" customFormat="1" ht="11.25" x14ac:dyDescent="0.2">
      <c r="A482" s="257" t="s">
        <v>1786</v>
      </c>
      <c r="B482" s="277" t="s">
        <v>1360</v>
      </c>
      <c r="C482" s="264">
        <v>27.454000000000001</v>
      </c>
    </row>
    <row r="483" spans="1:3" s="257" customFormat="1" ht="11.25" x14ac:dyDescent="0.2">
      <c r="A483" s="257" t="s">
        <v>1787</v>
      </c>
      <c r="B483" s="277" t="s">
        <v>1788</v>
      </c>
      <c r="C483" s="264">
        <v>6.4190000000000005</v>
      </c>
    </row>
    <row r="484" spans="1:3" s="257" customFormat="1" ht="11.25" x14ac:dyDescent="0.2">
      <c r="A484" s="257" t="s">
        <v>834</v>
      </c>
      <c r="B484" s="277" t="s">
        <v>1789</v>
      </c>
      <c r="C484" s="264">
        <v>78.993999999999986</v>
      </c>
    </row>
    <row r="485" spans="1:3" s="257" customFormat="1" ht="11.25" x14ac:dyDescent="0.2">
      <c r="A485" s="257" t="s">
        <v>1790</v>
      </c>
      <c r="B485" s="277" t="s">
        <v>1791</v>
      </c>
      <c r="C485" s="264">
        <v>55.74</v>
      </c>
    </row>
    <row r="486" spans="1:3" s="257" customFormat="1" ht="11.25" x14ac:dyDescent="0.2">
      <c r="A486" s="257" t="s">
        <v>1792</v>
      </c>
      <c r="B486" s="277" t="s">
        <v>2753</v>
      </c>
      <c r="C486" s="264">
        <v>40.468000000000004</v>
      </c>
    </row>
    <row r="487" spans="1:3" s="257" customFormat="1" ht="11.25" x14ac:dyDescent="0.2">
      <c r="A487" s="257" t="s">
        <v>834</v>
      </c>
      <c r="B487" s="277" t="s">
        <v>1793</v>
      </c>
      <c r="C487" s="264">
        <v>75.126999999999981</v>
      </c>
    </row>
    <row r="488" spans="1:3" s="257" customFormat="1" ht="11.25" x14ac:dyDescent="0.2">
      <c r="A488" s="257" t="s">
        <v>1794</v>
      </c>
      <c r="B488" s="277" t="s">
        <v>1403</v>
      </c>
      <c r="C488" s="264">
        <v>35.376999999999995</v>
      </c>
    </row>
    <row r="489" spans="1:3" s="257" customFormat="1" ht="11.25" x14ac:dyDescent="0.2">
      <c r="A489" s="257" t="s">
        <v>1795</v>
      </c>
      <c r="B489" s="277" t="s">
        <v>1796</v>
      </c>
      <c r="C489" s="264">
        <v>99.995000000000005</v>
      </c>
    </row>
    <row r="490" spans="1:3" s="257" customFormat="1" ht="11.25" x14ac:dyDescent="0.2">
      <c r="A490" s="257" t="s">
        <v>834</v>
      </c>
      <c r="B490" s="277" t="s">
        <v>1797</v>
      </c>
      <c r="C490" s="264">
        <v>315.27499999999998</v>
      </c>
    </row>
    <row r="491" spans="1:3" s="257" customFormat="1" ht="11.25" x14ac:dyDescent="0.2">
      <c r="A491" s="257" t="s">
        <v>834</v>
      </c>
      <c r="B491" s="277" t="s">
        <v>1798</v>
      </c>
      <c r="C491" s="264">
        <v>207.53800000000007</v>
      </c>
    </row>
    <row r="492" spans="1:3" s="257" customFormat="1" ht="11.25" x14ac:dyDescent="0.2">
      <c r="A492" s="257" t="s">
        <v>834</v>
      </c>
      <c r="B492" s="277" t="s">
        <v>2754</v>
      </c>
      <c r="C492" s="264">
        <v>76.382000000000005</v>
      </c>
    </row>
    <row r="493" spans="1:3" s="257" customFormat="1" ht="11.25" x14ac:dyDescent="0.2">
      <c r="A493" s="257" t="s">
        <v>640</v>
      </c>
      <c r="B493" s="277" t="s">
        <v>1799</v>
      </c>
      <c r="C493" s="264">
        <v>7.3919999999999995</v>
      </c>
    </row>
    <row r="494" spans="1:3" s="257" customFormat="1" ht="11.25" x14ac:dyDescent="0.2">
      <c r="A494" s="257" t="s">
        <v>834</v>
      </c>
      <c r="B494" s="277" t="s">
        <v>1800</v>
      </c>
      <c r="C494" s="264">
        <v>3.056</v>
      </c>
    </row>
    <row r="495" spans="1:3" s="257" customFormat="1" ht="11.25" x14ac:dyDescent="0.2">
      <c r="A495" s="257" t="s">
        <v>834</v>
      </c>
      <c r="B495" s="277" t="s">
        <v>1801</v>
      </c>
      <c r="C495" s="264">
        <v>235.56500000000005</v>
      </c>
    </row>
    <row r="496" spans="1:3" s="257" customFormat="1" ht="11.25" x14ac:dyDescent="0.2">
      <c r="A496" s="257" t="s">
        <v>1802</v>
      </c>
      <c r="B496" s="277" t="s">
        <v>1803</v>
      </c>
      <c r="C496" s="264">
        <v>115.43600000000002</v>
      </c>
    </row>
    <row r="497" spans="1:3" s="257" customFormat="1" ht="11.25" x14ac:dyDescent="0.2">
      <c r="A497" s="257" t="s">
        <v>1804</v>
      </c>
      <c r="B497" s="277" t="s">
        <v>1805</v>
      </c>
      <c r="C497" s="264">
        <v>66.363</v>
      </c>
    </row>
    <row r="498" spans="1:3" s="257" customFormat="1" ht="11.25" x14ac:dyDescent="0.2">
      <c r="A498" s="257" t="s">
        <v>834</v>
      </c>
      <c r="B498" s="277" t="s">
        <v>1806</v>
      </c>
      <c r="C498" s="264">
        <v>4.7069999999999999</v>
      </c>
    </row>
    <row r="499" spans="1:3" s="257" customFormat="1" ht="11.25" x14ac:dyDescent="0.2">
      <c r="A499" s="257" t="s">
        <v>1807</v>
      </c>
      <c r="B499" s="277" t="s">
        <v>2755</v>
      </c>
      <c r="C499" s="264">
        <v>4.8380000000000001</v>
      </c>
    </row>
    <row r="500" spans="1:3" s="257" customFormat="1" ht="11.25" x14ac:dyDescent="0.2">
      <c r="A500" s="257" t="s">
        <v>834</v>
      </c>
      <c r="B500" s="277" t="s">
        <v>1808</v>
      </c>
      <c r="C500" s="264">
        <v>3.7139999999999995</v>
      </c>
    </row>
    <row r="501" spans="1:3" s="257" customFormat="1" ht="11.25" x14ac:dyDescent="0.2">
      <c r="A501" s="257" t="s">
        <v>1809</v>
      </c>
      <c r="B501" s="277" t="s">
        <v>1801</v>
      </c>
      <c r="C501" s="264">
        <v>89.407999999999987</v>
      </c>
    </row>
    <row r="502" spans="1:3" s="257" customFormat="1" ht="11.25" x14ac:dyDescent="0.2">
      <c r="A502" s="257" t="s">
        <v>834</v>
      </c>
      <c r="B502" s="277" t="s">
        <v>1810</v>
      </c>
      <c r="C502" s="264">
        <v>137.26599999999999</v>
      </c>
    </row>
    <row r="503" spans="1:3" s="257" customFormat="1" ht="11.25" x14ac:dyDescent="0.2">
      <c r="A503" s="257" t="s">
        <v>1811</v>
      </c>
      <c r="B503" s="277" t="s">
        <v>1812</v>
      </c>
      <c r="C503" s="264">
        <v>1.9950000000000001</v>
      </c>
    </row>
    <row r="504" spans="1:3" s="257" customFormat="1" ht="11.25" x14ac:dyDescent="0.2">
      <c r="A504" s="257" t="s">
        <v>834</v>
      </c>
      <c r="B504" s="277" t="s">
        <v>1485</v>
      </c>
      <c r="C504" s="264">
        <v>83.465000000000003</v>
      </c>
    </row>
    <row r="505" spans="1:3" s="257" customFormat="1" ht="11.25" x14ac:dyDescent="0.2">
      <c r="A505" s="257" t="s">
        <v>1813</v>
      </c>
      <c r="B505" s="277" t="s">
        <v>2084</v>
      </c>
      <c r="C505" s="264">
        <v>12.194000000000001</v>
      </c>
    </row>
    <row r="506" spans="1:3" s="257" customFormat="1" ht="11.25" x14ac:dyDescent="0.2">
      <c r="A506" s="257" t="s">
        <v>1814</v>
      </c>
      <c r="B506" s="277" t="s">
        <v>1687</v>
      </c>
      <c r="C506" s="264">
        <v>93.533000000000015</v>
      </c>
    </row>
    <row r="507" spans="1:3" s="257" customFormat="1" ht="11.25" x14ac:dyDescent="0.2">
      <c r="A507" s="257" t="s">
        <v>834</v>
      </c>
      <c r="B507" s="277" t="s">
        <v>2756</v>
      </c>
      <c r="C507" s="264">
        <v>0.51400000000000001</v>
      </c>
    </row>
    <row r="508" spans="1:3" s="257" customFormat="1" ht="11.25" x14ac:dyDescent="0.2">
      <c r="A508" s="257" t="s">
        <v>1815</v>
      </c>
      <c r="B508" s="277" t="s">
        <v>1816</v>
      </c>
      <c r="C508" s="264">
        <v>22.904</v>
      </c>
    </row>
    <row r="509" spans="1:3" s="257" customFormat="1" ht="11.25" x14ac:dyDescent="0.2">
      <c r="A509" s="257" t="s">
        <v>1817</v>
      </c>
      <c r="B509" s="277" t="s">
        <v>1818</v>
      </c>
      <c r="C509" s="264">
        <v>8.3350000000000009</v>
      </c>
    </row>
    <row r="510" spans="1:3" s="257" customFormat="1" ht="11.25" x14ac:dyDescent="0.2">
      <c r="A510" s="257" t="s">
        <v>834</v>
      </c>
      <c r="B510" s="277" t="s">
        <v>1819</v>
      </c>
      <c r="C510" s="264">
        <v>47.13</v>
      </c>
    </row>
    <row r="511" spans="1:3" s="257" customFormat="1" ht="11.25" x14ac:dyDescent="0.2">
      <c r="A511" s="257" t="s">
        <v>1820</v>
      </c>
      <c r="B511" s="277" t="s">
        <v>1821</v>
      </c>
      <c r="C511" s="264">
        <v>427.20499999999993</v>
      </c>
    </row>
    <row r="512" spans="1:3" s="257" customFormat="1" ht="11.25" x14ac:dyDescent="0.2">
      <c r="A512" s="257" t="s">
        <v>1822</v>
      </c>
      <c r="B512" s="277" t="s">
        <v>1823</v>
      </c>
      <c r="C512" s="264">
        <v>106.51399999999998</v>
      </c>
    </row>
    <row r="513" spans="1:3" s="257" customFormat="1" ht="11.25" x14ac:dyDescent="0.2">
      <c r="A513" s="257" t="s">
        <v>834</v>
      </c>
      <c r="B513" s="277" t="s">
        <v>1824</v>
      </c>
      <c r="C513" s="264">
        <v>193.43100000000001</v>
      </c>
    </row>
    <row r="514" spans="1:3" s="257" customFormat="1" ht="11.25" x14ac:dyDescent="0.2">
      <c r="A514" s="257" t="s">
        <v>1825</v>
      </c>
      <c r="B514" s="277" t="s">
        <v>1823</v>
      </c>
      <c r="C514" s="264">
        <v>141.89099999999999</v>
      </c>
    </row>
    <row r="515" spans="1:3" s="257" customFormat="1" ht="11.25" x14ac:dyDescent="0.2">
      <c r="A515" s="257" t="s">
        <v>1826</v>
      </c>
      <c r="B515" s="277" t="s">
        <v>1827</v>
      </c>
      <c r="C515" s="264">
        <v>13.486000000000001</v>
      </c>
    </row>
    <row r="516" spans="1:3" s="257" customFormat="1" ht="11.25" x14ac:dyDescent="0.2">
      <c r="A516" s="257" t="s">
        <v>834</v>
      </c>
      <c r="B516" s="277" t="s">
        <v>1828</v>
      </c>
      <c r="C516" s="264">
        <v>295.94099999999997</v>
      </c>
    </row>
    <row r="517" spans="1:3" s="257" customFormat="1" ht="11.25" x14ac:dyDescent="0.2">
      <c r="A517" s="257" t="s">
        <v>834</v>
      </c>
      <c r="B517" s="277" t="s">
        <v>1830</v>
      </c>
      <c r="C517" s="264">
        <v>11.555000000000001</v>
      </c>
    </row>
    <row r="518" spans="1:3" s="257" customFormat="1" ht="11.25" x14ac:dyDescent="0.2">
      <c r="A518" s="257" t="s">
        <v>834</v>
      </c>
      <c r="B518" s="277" t="s">
        <v>1829</v>
      </c>
      <c r="C518" s="264">
        <v>52.633000000000003</v>
      </c>
    </row>
    <row r="519" spans="1:3" s="257" customFormat="1" ht="11.25" x14ac:dyDescent="0.2">
      <c r="A519" s="257" t="s">
        <v>1831</v>
      </c>
      <c r="B519" s="277" t="s">
        <v>1683</v>
      </c>
      <c r="C519" s="264">
        <v>237.148</v>
      </c>
    </row>
    <row r="520" spans="1:3" s="257" customFormat="1" ht="11.25" x14ac:dyDescent="0.2">
      <c r="A520" s="257" t="s">
        <v>834</v>
      </c>
      <c r="B520" s="277" t="s">
        <v>1487</v>
      </c>
      <c r="C520" s="264">
        <v>1939.7390000000007</v>
      </c>
    </row>
    <row r="521" spans="1:3" s="257" customFormat="1" ht="11.25" x14ac:dyDescent="0.2">
      <c r="A521" s="257" t="s">
        <v>834</v>
      </c>
      <c r="B521" s="277" t="s">
        <v>1527</v>
      </c>
      <c r="C521" s="264">
        <v>11931.531000000012</v>
      </c>
    </row>
    <row r="522" spans="1:3" s="257" customFormat="1" ht="11.25" x14ac:dyDescent="0.2">
      <c r="A522" s="257" t="s">
        <v>1832</v>
      </c>
      <c r="B522" s="277" t="s">
        <v>1416</v>
      </c>
      <c r="C522" s="264">
        <v>142.03299999999999</v>
      </c>
    </row>
    <row r="523" spans="1:3" s="257" customFormat="1" ht="11.25" x14ac:dyDescent="0.2">
      <c r="A523" s="257" t="s">
        <v>834</v>
      </c>
      <c r="B523" s="277" t="s">
        <v>1418</v>
      </c>
      <c r="C523" s="264">
        <v>31.027999999999999</v>
      </c>
    </row>
    <row r="524" spans="1:3" s="257" customFormat="1" ht="11.25" x14ac:dyDescent="0.2">
      <c r="A524" s="257" t="s">
        <v>834</v>
      </c>
      <c r="B524" s="277" t="s">
        <v>1833</v>
      </c>
      <c r="C524" s="264">
        <v>96.49</v>
      </c>
    </row>
    <row r="525" spans="1:3" s="257" customFormat="1" ht="11.25" x14ac:dyDescent="0.2">
      <c r="A525" s="257" t="s">
        <v>1834</v>
      </c>
      <c r="B525" s="277" t="s">
        <v>1415</v>
      </c>
      <c r="C525" s="264">
        <v>10.446</v>
      </c>
    </row>
    <row r="526" spans="1:3" s="257" customFormat="1" ht="11.25" x14ac:dyDescent="0.2">
      <c r="A526" s="257" t="s">
        <v>834</v>
      </c>
      <c r="B526" s="277" t="s">
        <v>1416</v>
      </c>
      <c r="C526" s="264">
        <v>66.158000000000001</v>
      </c>
    </row>
    <row r="527" spans="1:3" s="257" customFormat="1" ht="11.25" x14ac:dyDescent="0.2">
      <c r="A527" s="257" t="s">
        <v>1835</v>
      </c>
      <c r="B527" s="277" t="s">
        <v>1836</v>
      </c>
      <c r="C527" s="264">
        <v>26.72</v>
      </c>
    </row>
    <row r="528" spans="1:3" s="257" customFormat="1" ht="11.25" x14ac:dyDescent="0.2">
      <c r="A528" s="257" t="s">
        <v>834</v>
      </c>
      <c r="B528" s="277" t="s">
        <v>1837</v>
      </c>
      <c r="C528" s="264">
        <v>132.77000000000001</v>
      </c>
    </row>
    <row r="529" spans="1:3" s="257" customFormat="1" ht="11.25" x14ac:dyDescent="0.2">
      <c r="A529" s="257" t="s">
        <v>1838</v>
      </c>
      <c r="B529" s="277" t="s">
        <v>1839</v>
      </c>
      <c r="C529" s="264">
        <v>55.53</v>
      </c>
    </row>
    <row r="530" spans="1:3" s="257" customFormat="1" ht="11.25" x14ac:dyDescent="0.2">
      <c r="A530" s="257" t="s">
        <v>834</v>
      </c>
      <c r="B530" s="277" t="s">
        <v>1840</v>
      </c>
      <c r="C530" s="264">
        <v>256.49799999999999</v>
      </c>
    </row>
    <row r="531" spans="1:3" s="257" customFormat="1" ht="11.25" x14ac:dyDescent="0.2">
      <c r="A531" s="257" t="s">
        <v>834</v>
      </c>
      <c r="B531" s="277" t="s">
        <v>1841</v>
      </c>
      <c r="C531" s="264">
        <v>48.410999999999994</v>
      </c>
    </row>
    <row r="532" spans="1:3" s="257" customFormat="1" ht="11.25" x14ac:dyDescent="0.2">
      <c r="A532" s="257" t="s">
        <v>834</v>
      </c>
      <c r="B532" s="277" t="s">
        <v>1362</v>
      </c>
      <c r="C532" s="264">
        <v>582.66800000000001</v>
      </c>
    </row>
    <row r="533" spans="1:3" s="257" customFormat="1" ht="11.25" x14ac:dyDescent="0.2">
      <c r="A533" s="257" t="s">
        <v>834</v>
      </c>
      <c r="B533" s="277" t="s">
        <v>1842</v>
      </c>
      <c r="C533" s="264">
        <v>324.49999999999994</v>
      </c>
    </row>
    <row r="534" spans="1:3" s="257" customFormat="1" ht="11.25" x14ac:dyDescent="0.2">
      <c r="A534" s="257" t="s">
        <v>834</v>
      </c>
      <c r="B534" s="277" t="s">
        <v>1843</v>
      </c>
      <c r="C534" s="264">
        <v>188.75200000000001</v>
      </c>
    </row>
    <row r="535" spans="1:3" s="257" customFormat="1" ht="11.25" x14ac:dyDescent="0.2">
      <c r="A535" s="257" t="s">
        <v>834</v>
      </c>
      <c r="B535" s="277" t="s">
        <v>1600</v>
      </c>
      <c r="C535" s="264">
        <v>2956.8950000000004</v>
      </c>
    </row>
    <row r="536" spans="1:3" s="257" customFormat="1" ht="11.25" x14ac:dyDescent="0.2">
      <c r="A536" s="257" t="s">
        <v>834</v>
      </c>
      <c r="B536" s="277" t="s">
        <v>1855</v>
      </c>
      <c r="C536" s="264">
        <v>34.091000000000001</v>
      </c>
    </row>
    <row r="537" spans="1:3" s="257" customFormat="1" ht="11.25" x14ac:dyDescent="0.2">
      <c r="A537" s="257" t="s">
        <v>834</v>
      </c>
      <c r="B537" s="277" t="s">
        <v>2757</v>
      </c>
      <c r="C537" s="264">
        <v>0.53100000000000003</v>
      </c>
    </row>
    <row r="538" spans="1:3" s="257" customFormat="1" ht="11.25" x14ac:dyDescent="0.2">
      <c r="A538" s="257" t="s">
        <v>834</v>
      </c>
      <c r="B538" s="277" t="s">
        <v>1844</v>
      </c>
      <c r="C538" s="264">
        <v>60.730000000000004</v>
      </c>
    </row>
    <row r="539" spans="1:3" s="257" customFormat="1" ht="11.25" x14ac:dyDescent="0.2">
      <c r="A539" s="257" t="s">
        <v>834</v>
      </c>
      <c r="B539" s="277" t="s">
        <v>1845</v>
      </c>
      <c r="C539" s="264">
        <v>8214.1480000000029</v>
      </c>
    </row>
    <row r="540" spans="1:3" s="257" customFormat="1" ht="11.25" x14ac:dyDescent="0.2">
      <c r="A540" s="257" t="s">
        <v>834</v>
      </c>
      <c r="B540" s="277" t="s">
        <v>1846</v>
      </c>
      <c r="C540" s="264">
        <v>38.167999999999999</v>
      </c>
    </row>
    <row r="541" spans="1:3" s="257" customFormat="1" ht="11.25" x14ac:dyDescent="0.2">
      <c r="A541" s="257" t="s">
        <v>834</v>
      </c>
      <c r="B541" s="277" t="s">
        <v>2758</v>
      </c>
      <c r="C541" s="264">
        <v>2949.6900000000014</v>
      </c>
    </row>
    <row r="542" spans="1:3" s="257" customFormat="1" ht="11.25" x14ac:dyDescent="0.2">
      <c r="A542" s="257" t="s">
        <v>834</v>
      </c>
      <c r="B542" s="277" t="s">
        <v>1847</v>
      </c>
      <c r="C542" s="264">
        <v>51.867000000000004</v>
      </c>
    </row>
    <row r="543" spans="1:3" s="257" customFormat="1" ht="11.25" x14ac:dyDescent="0.2">
      <c r="A543" s="257" t="s">
        <v>1848</v>
      </c>
      <c r="B543" s="277" t="s">
        <v>1840</v>
      </c>
      <c r="C543" s="264">
        <v>901.61899999999991</v>
      </c>
    </row>
    <row r="544" spans="1:3" s="257" customFormat="1" ht="11.25" x14ac:dyDescent="0.2">
      <c r="A544" s="257" t="s">
        <v>834</v>
      </c>
      <c r="B544" s="277" t="s">
        <v>1362</v>
      </c>
      <c r="C544" s="264">
        <v>65.667999999999992</v>
      </c>
    </row>
    <row r="545" spans="1:3" s="257" customFormat="1" ht="11.25" x14ac:dyDescent="0.2">
      <c r="A545" s="257" t="s">
        <v>834</v>
      </c>
      <c r="B545" s="277" t="s">
        <v>1600</v>
      </c>
      <c r="C545" s="264">
        <v>4.5599999999999996</v>
      </c>
    </row>
    <row r="546" spans="1:3" s="257" customFormat="1" ht="11.25" x14ac:dyDescent="0.2">
      <c r="A546" s="257" t="s">
        <v>834</v>
      </c>
      <c r="B546" s="277" t="s">
        <v>1849</v>
      </c>
      <c r="C546" s="264">
        <v>2.48</v>
      </c>
    </row>
    <row r="547" spans="1:3" s="257" customFormat="1" ht="11.25" x14ac:dyDescent="0.2">
      <c r="A547" s="257" t="s">
        <v>1850</v>
      </c>
      <c r="B547" s="277" t="s">
        <v>1362</v>
      </c>
      <c r="C547" s="264">
        <v>727.14400000000012</v>
      </c>
    </row>
    <row r="548" spans="1:3" s="257" customFormat="1" ht="11.25" x14ac:dyDescent="0.2">
      <c r="A548" s="257" t="s">
        <v>834</v>
      </c>
      <c r="B548" s="277" t="s">
        <v>2759</v>
      </c>
      <c r="C548" s="264">
        <v>22.167999999999999</v>
      </c>
    </row>
    <row r="549" spans="1:3" s="257" customFormat="1" ht="11.25" x14ac:dyDescent="0.2">
      <c r="A549" s="257" t="s">
        <v>1851</v>
      </c>
      <c r="B549" s="277" t="s">
        <v>1843</v>
      </c>
      <c r="C549" s="264">
        <v>403.17699999999991</v>
      </c>
    </row>
    <row r="550" spans="1:3" s="257" customFormat="1" ht="11.25" x14ac:dyDescent="0.2">
      <c r="A550" s="257" t="s">
        <v>1852</v>
      </c>
      <c r="B550" s="277" t="s">
        <v>1853</v>
      </c>
      <c r="C550" s="264">
        <v>91.134999999999991</v>
      </c>
    </row>
    <row r="551" spans="1:3" s="257" customFormat="1" ht="11.25" x14ac:dyDescent="0.2">
      <c r="A551" s="257" t="s">
        <v>834</v>
      </c>
      <c r="B551" s="277" t="s">
        <v>1529</v>
      </c>
      <c r="C551" s="264">
        <v>813.89099999999996</v>
      </c>
    </row>
    <row r="552" spans="1:3" s="257" customFormat="1" ht="11.25" x14ac:dyDescent="0.2">
      <c r="A552" s="257" t="s">
        <v>834</v>
      </c>
      <c r="B552" s="277" t="s">
        <v>2760</v>
      </c>
      <c r="C552" s="264">
        <v>50.644999999999996</v>
      </c>
    </row>
    <row r="553" spans="1:3" s="257" customFormat="1" ht="11.25" x14ac:dyDescent="0.2">
      <c r="A553" s="257" t="s">
        <v>1854</v>
      </c>
      <c r="B553" s="277" t="s">
        <v>1840</v>
      </c>
      <c r="C553" s="264">
        <v>21.384999999999998</v>
      </c>
    </row>
    <row r="554" spans="1:3" s="257" customFormat="1" ht="11.25" x14ac:dyDescent="0.2">
      <c r="A554" s="257" t="s">
        <v>834</v>
      </c>
      <c r="B554" s="277" t="s">
        <v>1362</v>
      </c>
      <c r="C554" s="264">
        <v>9.3000000000000007</v>
      </c>
    </row>
    <row r="555" spans="1:3" s="257" customFormat="1" ht="11.25" x14ac:dyDescent="0.2">
      <c r="A555" s="257" t="s">
        <v>834</v>
      </c>
      <c r="B555" s="277" t="s">
        <v>1855</v>
      </c>
      <c r="C555" s="264">
        <v>8.1419999999999995</v>
      </c>
    </row>
    <row r="556" spans="1:3" s="257" customFormat="1" ht="11.25" x14ac:dyDescent="0.2">
      <c r="A556" s="257" t="s">
        <v>1856</v>
      </c>
      <c r="B556" s="277" t="s">
        <v>1491</v>
      </c>
      <c r="C556" s="264">
        <v>1060.74</v>
      </c>
    </row>
    <row r="557" spans="1:3" s="257" customFormat="1" ht="11.25" x14ac:dyDescent="0.2">
      <c r="A557" s="257" t="s">
        <v>834</v>
      </c>
      <c r="B557" s="277" t="s">
        <v>1769</v>
      </c>
      <c r="C557" s="264">
        <v>514.346</v>
      </c>
    </row>
    <row r="558" spans="1:3" s="257" customFormat="1" ht="11.25" x14ac:dyDescent="0.2">
      <c r="A558" s="257" t="s">
        <v>834</v>
      </c>
      <c r="B558" s="277" t="s">
        <v>2761</v>
      </c>
      <c r="C558" s="264">
        <v>802.47</v>
      </c>
    </row>
    <row r="559" spans="1:3" s="257" customFormat="1" ht="11.25" x14ac:dyDescent="0.2">
      <c r="A559" s="257" t="s">
        <v>1857</v>
      </c>
      <c r="B559" s="277" t="s">
        <v>1858</v>
      </c>
      <c r="C559" s="264">
        <v>15.445</v>
      </c>
    </row>
    <row r="560" spans="1:3" s="257" customFormat="1" ht="11.25" x14ac:dyDescent="0.2">
      <c r="A560" s="257" t="s">
        <v>1859</v>
      </c>
      <c r="B560" s="277" t="s">
        <v>1860</v>
      </c>
      <c r="C560" s="264">
        <v>606.44800000000009</v>
      </c>
    </row>
    <row r="561" spans="1:3" s="257" customFormat="1" ht="11.25" x14ac:dyDescent="0.2">
      <c r="A561" s="257" t="s">
        <v>834</v>
      </c>
      <c r="B561" s="277" t="s">
        <v>2762</v>
      </c>
      <c r="C561" s="264">
        <v>2.4430000000000001</v>
      </c>
    </row>
    <row r="562" spans="1:3" s="257" customFormat="1" ht="11.25" x14ac:dyDescent="0.2">
      <c r="A562" s="257" t="s">
        <v>834</v>
      </c>
      <c r="B562" s="277" t="s">
        <v>1862</v>
      </c>
      <c r="C562" s="264">
        <v>272.41199999999992</v>
      </c>
    </row>
    <row r="563" spans="1:3" s="257" customFormat="1" ht="11.25" x14ac:dyDescent="0.2">
      <c r="A563" s="257" t="s">
        <v>1863</v>
      </c>
      <c r="B563" s="277" t="s">
        <v>1845</v>
      </c>
      <c r="C563" s="264">
        <v>4508.2019999999993</v>
      </c>
    </row>
    <row r="564" spans="1:3" s="257" customFormat="1" ht="11.25" x14ac:dyDescent="0.2">
      <c r="A564" s="257" t="s">
        <v>1864</v>
      </c>
      <c r="B564" s="277" t="s">
        <v>1865</v>
      </c>
      <c r="C564" s="264">
        <v>9.35</v>
      </c>
    </row>
    <row r="565" spans="1:3" s="257" customFormat="1" ht="11.25" x14ac:dyDescent="0.2">
      <c r="A565" s="257" t="s">
        <v>1866</v>
      </c>
      <c r="B565" s="277" t="s">
        <v>1867</v>
      </c>
      <c r="C565" s="264">
        <v>9.39</v>
      </c>
    </row>
    <row r="566" spans="1:3" s="257" customFormat="1" ht="11.25" x14ac:dyDescent="0.2">
      <c r="A566" s="257" t="s">
        <v>1868</v>
      </c>
      <c r="B566" s="277" t="s">
        <v>1490</v>
      </c>
      <c r="C566" s="264">
        <v>14.191000000000001</v>
      </c>
    </row>
    <row r="567" spans="1:3" s="257" customFormat="1" ht="11.25" x14ac:dyDescent="0.2">
      <c r="A567" s="257" t="s">
        <v>834</v>
      </c>
      <c r="B567" s="277" t="s">
        <v>1869</v>
      </c>
      <c r="C567" s="264">
        <v>607.72499999999957</v>
      </c>
    </row>
    <row r="568" spans="1:3" s="257" customFormat="1" ht="11.25" x14ac:dyDescent="0.2">
      <c r="A568" s="257" t="s">
        <v>1870</v>
      </c>
      <c r="B568" s="277" t="s">
        <v>1871</v>
      </c>
      <c r="C568" s="264">
        <v>7.13</v>
      </c>
    </row>
    <row r="569" spans="1:3" s="257" customFormat="1" ht="11.25" x14ac:dyDescent="0.2">
      <c r="A569" s="257" t="s">
        <v>1872</v>
      </c>
      <c r="B569" s="277" t="s">
        <v>1873</v>
      </c>
      <c r="C569" s="264">
        <v>133.25399999999999</v>
      </c>
    </row>
    <row r="570" spans="1:3" s="257" customFormat="1" ht="11.25" x14ac:dyDescent="0.2">
      <c r="A570" s="257" t="s">
        <v>834</v>
      </c>
      <c r="B570" s="277" t="s">
        <v>1874</v>
      </c>
      <c r="C570" s="264">
        <v>2619.2419999999993</v>
      </c>
    </row>
    <row r="571" spans="1:3" s="257" customFormat="1" ht="11.25" x14ac:dyDescent="0.2">
      <c r="A571" s="257" t="s">
        <v>1875</v>
      </c>
      <c r="B571" s="277" t="s">
        <v>1876</v>
      </c>
      <c r="C571" s="264">
        <v>28.569000000000003</v>
      </c>
    </row>
    <row r="572" spans="1:3" s="257" customFormat="1" ht="11.25" x14ac:dyDescent="0.2">
      <c r="A572" s="257" t="s">
        <v>834</v>
      </c>
      <c r="B572" s="277" t="s">
        <v>1877</v>
      </c>
      <c r="C572" s="264">
        <v>20.853999999999999</v>
      </c>
    </row>
    <row r="573" spans="1:3" s="257" customFormat="1" ht="11.25" x14ac:dyDescent="0.2">
      <c r="A573" s="257" t="s">
        <v>2763</v>
      </c>
      <c r="B573" s="277" t="s">
        <v>1431</v>
      </c>
      <c r="C573" s="264">
        <v>13.49</v>
      </c>
    </row>
    <row r="574" spans="1:3" s="257" customFormat="1" ht="12" customHeight="1" x14ac:dyDescent="0.2">
      <c r="A574" s="257" t="s">
        <v>1878</v>
      </c>
      <c r="B574" s="277" t="s">
        <v>1879</v>
      </c>
      <c r="C574" s="264">
        <v>139.58000000000001</v>
      </c>
    </row>
    <row r="575" spans="1:3" s="257" customFormat="1" ht="12" customHeight="1" x14ac:dyDescent="0.2">
      <c r="A575" s="257" t="s">
        <v>834</v>
      </c>
      <c r="B575" s="277" t="s">
        <v>1880</v>
      </c>
      <c r="C575" s="264">
        <v>3.49</v>
      </c>
    </row>
    <row r="576" spans="1:3" s="257" customFormat="1" ht="12" customHeight="1" x14ac:dyDescent="0.2">
      <c r="A576" s="257" t="s">
        <v>834</v>
      </c>
      <c r="B576" s="277" t="s">
        <v>1425</v>
      </c>
      <c r="C576" s="264">
        <v>118.69000000000001</v>
      </c>
    </row>
    <row r="577" spans="1:3" s="257" customFormat="1" ht="12" customHeight="1" x14ac:dyDescent="0.2">
      <c r="A577" s="257" t="s">
        <v>834</v>
      </c>
      <c r="B577" s="277" t="s">
        <v>1515</v>
      </c>
      <c r="C577" s="264">
        <v>428.30700000000002</v>
      </c>
    </row>
    <row r="578" spans="1:3" s="257" customFormat="1" ht="12" customHeight="1" x14ac:dyDescent="0.2">
      <c r="A578" s="257" t="s">
        <v>2764</v>
      </c>
      <c r="B578" s="277" t="s">
        <v>1874</v>
      </c>
      <c r="C578" s="264">
        <v>83.96</v>
      </c>
    </row>
    <row r="579" spans="1:3" s="257" customFormat="1" ht="12" customHeight="1" x14ac:dyDescent="0.2">
      <c r="A579" s="257" t="s">
        <v>834</v>
      </c>
      <c r="B579" s="277" t="s">
        <v>1881</v>
      </c>
      <c r="C579" s="264">
        <v>1431.1130000000003</v>
      </c>
    </row>
    <row r="580" spans="1:3" s="257" customFormat="1" ht="12" customHeight="1" x14ac:dyDescent="0.2">
      <c r="A580" s="257" t="s">
        <v>834</v>
      </c>
      <c r="B580" s="277" t="s">
        <v>1882</v>
      </c>
      <c r="C580" s="264">
        <v>428.01400000000007</v>
      </c>
    </row>
    <row r="581" spans="1:3" s="257" customFormat="1" ht="12" customHeight="1" x14ac:dyDescent="0.2">
      <c r="A581" s="257" t="s">
        <v>834</v>
      </c>
      <c r="B581" s="277" t="s">
        <v>1883</v>
      </c>
      <c r="C581" s="264">
        <v>290.00699999999995</v>
      </c>
    </row>
    <row r="582" spans="1:3" s="257" customFormat="1" ht="12" customHeight="1" x14ac:dyDescent="0.2">
      <c r="A582" s="257" t="s">
        <v>834</v>
      </c>
      <c r="B582" s="277" t="s">
        <v>1884</v>
      </c>
      <c r="C582" s="264">
        <v>45.879000000000005</v>
      </c>
    </row>
    <row r="583" spans="1:3" s="257" customFormat="1" ht="12" customHeight="1" x14ac:dyDescent="0.2">
      <c r="A583" s="257" t="s">
        <v>1885</v>
      </c>
      <c r="B583" s="277" t="s">
        <v>1425</v>
      </c>
      <c r="C583" s="264">
        <v>54.606999999999999</v>
      </c>
    </row>
    <row r="584" spans="1:3" s="257" customFormat="1" ht="12" customHeight="1" x14ac:dyDescent="0.2">
      <c r="A584" s="257" t="s">
        <v>834</v>
      </c>
      <c r="B584" s="277" t="s">
        <v>1886</v>
      </c>
      <c r="C584" s="264">
        <v>28.42</v>
      </c>
    </row>
    <row r="585" spans="1:3" s="257" customFormat="1" ht="12" customHeight="1" x14ac:dyDescent="0.2">
      <c r="A585" s="257" t="s">
        <v>834</v>
      </c>
      <c r="B585" s="277" t="s">
        <v>1887</v>
      </c>
      <c r="C585" s="264">
        <v>259.39</v>
      </c>
    </row>
    <row r="586" spans="1:3" s="257" customFormat="1" ht="12" customHeight="1" x14ac:dyDescent="0.2">
      <c r="A586" s="257" t="s">
        <v>834</v>
      </c>
      <c r="B586" s="277" t="s">
        <v>1684</v>
      </c>
      <c r="C586" s="264">
        <v>59.08</v>
      </c>
    </row>
    <row r="587" spans="1:3" s="257" customFormat="1" ht="12" customHeight="1" x14ac:dyDescent="0.2">
      <c r="A587" s="257" t="s">
        <v>834</v>
      </c>
      <c r="B587" s="277" t="s">
        <v>1515</v>
      </c>
      <c r="C587" s="264">
        <v>1094.32</v>
      </c>
    </row>
    <row r="588" spans="1:3" s="257" customFormat="1" ht="12" customHeight="1" x14ac:dyDescent="0.2">
      <c r="A588" s="257" t="s">
        <v>1888</v>
      </c>
      <c r="B588" s="277" t="s">
        <v>1889</v>
      </c>
      <c r="C588" s="264">
        <v>55.795999999999999</v>
      </c>
    </row>
    <row r="589" spans="1:3" s="257" customFormat="1" ht="12" customHeight="1" x14ac:dyDescent="0.2">
      <c r="A589" s="257" t="s">
        <v>834</v>
      </c>
      <c r="B589" s="277" t="s">
        <v>1586</v>
      </c>
      <c r="C589" s="264">
        <v>38.800999999999995</v>
      </c>
    </row>
    <row r="590" spans="1:3" s="257" customFormat="1" ht="12" customHeight="1" x14ac:dyDescent="0.2">
      <c r="A590" s="257" t="s">
        <v>834</v>
      </c>
      <c r="B590" s="277" t="s">
        <v>1395</v>
      </c>
      <c r="C590" s="264">
        <v>18.78</v>
      </c>
    </row>
    <row r="591" spans="1:3" s="257" customFormat="1" ht="12" customHeight="1" x14ac:dyDescent="0.2">
      <c r="A591" s="257" t="s">
        <v>834</v>
      </c>
      <c r="B591" s="277" t="s">
        <v>1844</v>
      </c>
      <c r="C591" s="264">
        <v>323.25</v>
      </c>
    </row>
    <row r="592" spans="1:3" s="257" customFormat="1" ht="12" customHeight="1" x14ac:dyDescent="0.2">
      <c r="A592" s="257" t="s">
        <v>834</v>
      </c>
      <c r="B592" s="277" t="s">
        <v>1432</v>
      </c>
      <c r="C592" s="264">
        <v>322.31200000000001</v>
      </c>
    </row>
    <row r="593" spans="1:3" s="257" customFormat="1" ht="12" customHeight="1" x14ac:dyDescent="0.2">
      <c r="A593" s="257" t="s">
        <v>834</v>
      </c>
      <c r="B593" s="277" t="s">
        <v>2765</v>
      </c>
      <c r="C593" s="264">
        <v>4.1719999999999997</v>
      </c>
    </row>
    <row r="594" spans="1:3" s="257" customFormat="1" ht="12" customHeight="1" x14ac:dyDescent="0.2">
      <c r="A594" s="257" t="s">
        <v>834</v>
      </c>
      <c r="B594" s="277" t="s">
        <v>1890</v>
      </c>
      <c r="C594" s="264">
        <v>1875.114</v>
      </c>
    </row>
    <row r="595" spans="1:3" s="257" customFormat="1" ht="12" customHeight="1" x14ac:dyDescent="0.2">
      <c r="A595" s="257" t="s">
        <v>1891</v>
      </c>
      <c r="B595" s="277" t="s">
        <v>1892</v>
      </c>
      <c r="C595" s="264">
        <v>76.619</v>
      </c>
    </row>
    <row r="596" spans="1:3" s="257" customFormat="1" ht="12" customHeight="1" x14ac:dyDescent="0.2">
      <c r="A596" s="257" t="s">
        <v>834</v>
      </c>
      <c r="B596" s="277" t="s">
        <v>1893</v>
      </c>
      <c r="C596" s="264">
        <v>9248.4140000000007</v>
      </c>
    </row>
    <row r="597" spans="1:3" s="257" customFormat="1" ht="12" customHeight="1" x14ac:dyDescent="0.2">
      <c r="A597" s="257" t="s">
        <v>834</v>
      </c>
      <c r="B597" s="277" t="s">
        <v>1894</v>
      </c>
      <c r="C597" s="264">
        <v>1728.4239999999998</v>
      </c>
    </row>
    <row r="598" spans="1:3" s="257" customFormat="1" ht="12" customHeight="1" x14ac:dyDescent="0.2">
      <c r="A598" s="257" t="s">
        <v>1895</v>
      </c>
      <c r="B598" s="277" t="s">
        <v>1894</v>
      </c>
      <c r="C598" s="264">
        <v>3.8050000000000002</v>
      </c>
    </row>
    <row r="599" spans="1:3" s="257" customFormat="1" ht="12" customHeight="1" x14ac:dyDescent="0.2">
      <c r="A599" s="257" t="s">
        <v>834</v>
      </c>
      <c r="B599" s="277" t="s">
        <v>1432</v>
      </c>
      <c r="C599" s="264">
        <v>72.412000000000006</v>
      </c>
    </row>
    <row r="600" spans="1:3" s="257" customFormat="1" ht="12" customHeight="1" x14ac:dyDescent="0.2">
      <c r="A600" s="257" t="s">
        <v>1896</v>
      </c>
      <c r="B600" s="277" t="s">
        <v>1893</v>
      </c>
      <c r="C600" s="264">
        <v>18.18</v>
      </c>
    </row>
    <row r="601" spans="1:3" s="257" customFormat="1" ht="12" customHeight="1" x14ac:dyDescent="0.2">
      <c r="A601" s="257" t="s">
        <v>1897</v>
      </c>
      <c r="B601" s="277" t="s">
        <v>1898</v>
      </c>
      <c r="C601" s="264">
        <v>0.80600000000000005</v>
      </c>
    </row>
    <row r="602" spans="1:3" s="257" customFormat="1" ht="12" customHeight="1" x14ac:dyDescent="0.2">
      <c r="A602" s="257" t="s">
        <v>834</v>
      </c>
      <c r="B602" s="277" t="s">
        <v>1899</v>
      </c>
      <c r="C602" s="264">
        <v>189.18799999999999</v>
      </c>
    </row>
    <row r="603" spans="1:3" s="257" customFormat="1" ht="12" customHeight="1" x14ac:dyDescent="0.2">
      <c r="A603" s="257" t="s">
        <v>834</v>
      </c>
      <c r="B603" s="277" t="s">
        <v>1900</v>
      </c>
      <c r="C603" s="264">
        <v>0.96</v>
      </c>
    </row>
    <row r="604" spans="1:3" s="257" customFormat="1" ht="12" customHeight="1" x14ac:dyDescent="0.2">
      <c r="A604" s="257" t="s">
        <v>1901</v>
      </c>
      <c r="B604" s="277" t="s">
        <v>1771</v>
      </c>
      <c r="C604" s="264">
        <v>10.318</v>
      </c>
    </row>
    <row r="605" spans="1:3" s="257" customFormat="1" ht="12" customHeight="1" x14ac:dyDescent="0.2">
      <c r="A605" s="257" t="s">
        <v>834</v>
      </c>
      <c r="B605" s="277" t="s">
        <v>1902</v>
      </c>
      <c r="C605" s="264">
        <v>265.22100000000006</v>
      </c>
    </row>
    <row r="606" spans="1:3" s="257" customFormat="1" ht="12" customHeight="1" x14ac:dyDescent="0.2">
      <c r="A606" s="257" t="s">
        <v>834</v>
      </c>
      <c r="B606" s="277" t="s">
        <v>1903</v>
      </c>
      <c r="C606" s="264">
        <v>185.64499999999998</v>
      </c>
    </row>
    <row r="607" spans="1:3" s="257" customFormat="1" ht="12" customHeight="1" x14ac:dyDescent="0.2">
      <c r="A607" s="257" t="s">
        <v>834</v>
      </c>
      <c r="B607" s="277" t="s">
        <v>1702</v>
      </c>
      <c r="C607" s="264">
        <v>8.4619999999999997</v>
      </c>
    </row>
    <row r="608" spans="1:3" s="257" customFormat="1" ht="12" customHeight="1" x14ac:dyDescent="0.2">
      <c r="A608" s="257" t="s">
        <v>1904</v>
      </c>
      <c r="B608" s="277" t="s">
        <v>1905</v>
      </c>
      <c r="C608" s="264">
        <v>679.61500000000001</v>
      </c>
    </row>
    <row r="609" spans="1:3" s="257" customFormat="1" ht="12" customHeight="1" x14ac:dyDescent="0.2">
      <c r="A609" s="257" t="s">
        <v>834</v>
      </c>
      <c r="B609" s="277" t="s">
        <v>1490</v>
      </c>
      <c r="C609" s="264">
        <v>521.84</v>
      </c>
    </row>
    <row r="610" spans="1:3" s="257" customFormat="1" ht="12" customHeight="1" x14ac:dyDescent="0.2">
      <c r="A610" s="257" t="s">
        <v>834</v>
      </c>
      <c r="B610" s="277" t="s">
        <v>1491</v>
      </c>
      <c r="C610" s="264">
        <v>574.14499999999987</v>
      </c>
    </row>
    <row r="611" spans="1:3" s="257" customFormat="1" ht="12" customHeight="1" x14ac:dyDescent="0.2">
      <c r="A611" s="257" t="s">
        <v>834</v>
      </c>
      <c r="B611" s="277" t="s">
        <v>1906</v>
      </c>
      <c r="C611" s="264">
        <v>473.07400000000007</v>
      </c>
    </row>
    <row r="612" spans="1:3" s="257" customFormat="1" ht="12" customHeight="1" x14ac:dyDescent="0.2">
      <c r="A612" s="257" t="s">
        <v>834</v>
      </c>
      <c r="B612" s="277" t="s">
        <v>1907</v>
      </c>
      <c r="C612" s="264">
        <v>2.1549999999999998</v>
      </c>
    </row>
    <row r="613" spans="1:3" s="257" customFormat="1" ht="12" customHeight="1" x14ac:dyDescent="0.2">
      <c r="A613" s="257" t="s">
        <v>834</v>
      </c>
      <c r="B613" s="277" t="s">
        <v>1908</v>
      </c>
      <c r="C613" s="264">
        <v>127.621</v>
      </c>
    </row>
    <row r="614" spans="1:3" s="257" customFormat="1" ht="12" customHeight="1" x14ac:dyDescent="0.2">
      <c r="A614" s="257" t="s">
        <v>1909</v>
      </c>
      <c r="B614" s="277" t="s">
        <v>1491</v>
      </c>
      <c r="C614" s="264">
        <v>19.457999999999998</v>
      </c>
    </row>
    <row r="615" spans="1:3" s="257" customFormat="1" ht="12" customHeight="1" x14ac:dyDescent="0.2">
      <c r="A615" s="257" t="s">
        <v>1910</v>
      </c>
      <c r="B615" s="277" t="s">
        <v>1506</v>
      </c>
      <c r="C615" s="264">
        <v>4.7729999999999997</v>
      </c>
    </row>
    <row r="616" spans="1:3" s="257" customFormat="1" ht="12" customHeight="1" x14ac:dyDescent="0.2">
      <c r="A616" s="257" t="s">
        <v>1911</v>
      </c>
      <c r="B616" s="277" t="s">
        <v>1912</v>
      </c>
      <c r="C616" s="264">
        <v>10.242000000000001</v>
      </c>
    </row>
    <row r="617" spans="1:3" s="257" customFormat="1" ht="12" customHeight="1" x14ac:dyDescent="0.2">
      <c r="A617" s="257" t="s">
        <v>834</v>
      </c>
      <c r="B617" s="277" t="s">
        <v>1913</v>
      </c>
      <c r="C617" s="264">
        <v>5.6470000000000002</v>
      </c>
    </row>
    <row r="618" spans="1:3" s="257" customFormat="1" ht="12" customHeight="1" x14ac:dyDescent="0.2">
      <c r="A618" s="257" t="s">
        <v>834</v>
      </c>
      <c r="B618" s="277" t="s">
        <v>1914</v>
      </c>
      <c r="C618" s="264">
        <v>104.88100000000001</v>
      </c>
    </row>
    <row r="619" spans="1:3" s="257" customFormat="1" ht="12" customHeight="1" x14ac:dyDescent="0.2">
      <c r="A619" s="257" t="s">
        <v>1915</v>
      </c>
      <c r="B619" s="277" t="s">
        <v>1914</v>
      </c>
      <c r="C619" s="264">
        <v>79.935000000000002</v>
      </c>
    </row>
    <row r="620" spans="1:3" s="257" customFormat="1" ht="12" customHeight="1" x14ac:dyDescent="0.2">
      <c r="A620" s="257" t="s">
        <v>1916</v>
      </c>
      <c r="B620" s="277" t="s">
        <v>1818</v>
      </c>
      <c r="C620" s="264">
        <v>82.250999999999991</v>
      </c>
    </row>
    <row r="621" spans="1:3" s="257" customFormat="1" ht="12" customHeight="1" x14ac:dyDescent="0.2">
      <c r="A621" s="257" t="s">
        <v>1917</v>
      </c>
      <c r="B621" s="277" t="s">
        <v>1918</v>
      </c>
      <c r="C621" s="264">
        <v>117.23099999999999</v>
      </c>
    </row>
    <row r="622" spans="1:3" s="257" customFormat="1" ht="12" customHeight="1" x14ac:dyDescent="0.2">
      <c r="A622" s="257" t="s">
        <v>1919</v>
      </c>
      <c r="B622" s="277" t="s">
        <v>1920</v>
      </c>
      <c r="C622" s="264">
        <v>0.36199999999999999</v>
      </c>
    </row>
    <row r="623" spans="1:3" s="257" customFormat="1" ht="12" customHeight="1" x14ac:dyDescent="0.2">
      <c r="A623" s="257" t="s">
        <v>2766</v>
      </c>
      <c r="B623" s="277" t="s">
        <v>1738</v>
      </c>
      <c r="C623" s="264">
        <v>9.07</v>
      </c>
    </row>
    <row r="624" spans="1:3" s="257" customFormat="1" ht="12" customHeight="1" x14ac:dyDescent="0.2">
      <c r="A624" s="257" t="s">
        <v>1921</v>
      </c>
      <c r="B624" s="277" t="s">
        <v>1395</v>
      </c>
      <c r="C624" s="264">
        <v>482.24800000000005</v>
      </c>
    </row>
    <row r="625" spans="1:3" s="257" customFormat="1" ht="12" customHeight="1" x14ac:dyDescent="0.2">
      <c r="A625" s="257" t="s">
        <v>1922</v>
      </c>
      <c r="B625" s="277" t="s">
        <v>1467</v>
      </c>
      <c r="C625" s="264">
        <v>27.130000000000003</v>
      </c>
    </row>
    <row r="626" spans="1:3" s="257" customFormat="1" ht="12" customHeight="1" x14ac:dyDescent="0.2">
      <c r="A626" s="257" t="s">
        <v>2767</v>
      </c>
      <c r="B626" s="277" t="s">
        <v>1924</v>
      </c>
      <c r="C626" s="264">
        <v>79.674000000000021</v>
      </c>
    </row>
    <row r="627" spans="1:3" s="257" customFormat="1" ht="12" customHeight="1" x14ac:dyDescent="0.2">
      <c r="A627" s="257" t="s">
        <v>834</v>
      </c>
      <c r="B627" s="277" t="s">
        <v>1674</v>
      </c>
      <c r="C627" s="264">
        <v>13.515999999999998</v>
      </c>
    </row>
    <row r="628" spans="1:3" s="257" customFormat="1" ht="12" customHeight="1" x14ac:dyDescent="0.2">
      <c r="A628" s="257" t="s">
        <v>834</v>
      </c>
      <c r="B628" s="277" t="s">
        <v>1675</v>
      </c>
      <c r="C628" s="264">
        <v>181.40199999999999</v>
      </c>
    </row>
    <row r="629" spans="1:3" s="257" customFormat="1" ht="12" customHeight="1" x14ac:dyDescent="0.2">
      <c r="A629" s="257" t="s">
        <v>834</v>
      </c>
      <c r="B629" s="277" t="s">
        <v>2105</v>
      </c>
      <c r="C629" s="264">
        <v>16.753999999999998</v>
      </c>
    </row>
    <row r="630" spans="1:3" s="257" customFormat="1" ht="12" customHeight="1" x14ac:dyDescent="0.2">
      <c r="A630" s="257" t="s">
        <v>834</v>
      </c>
      <c r="B630" s="277" t="s">
        <v>1925</v>
      </c>
      <c r="C630" s="264">
        <v>43.101000000000006</v>
      </c>
    </row>
    <row r="631" spans="1:3" s="257" customFormat="1" ht="12" customHeight="1" x14ac:dyDescent="0.2">
      <c r="A631" s="257" t="s">
        <v>834</v>
      </c>
      <c r="B631" s="277" t="s">
        <v>1522</v>
      </c>
      <c r="C631" s="264">
        <v>0.83199999999999996</v>
      </c>
    </row>
    <row r="632" spans="1:3" s="257" customFormat="1" ht="12" customHeight="1" x14ac:dyDescent="0.2">
      <c r="A632" s="257" t="s">
        <v>1923</v>
      </c>
      <c r="B632" s="277" t="s">
        <v>1621</v>
      </c>
      <c r="C632" s="264">
        <v>20.427000000000003</v>
      </c>
    </row>
    <row r="633" spans="1:3" s="257" customFormat="1" ht="12" customHeight="1" x14ac:dyDescent="0.2">
      <c r="A633" s="257" t="s">
        <v>2768</v>
      </c>
      <c r="B633" s="277" t="s">
        <v>2091</v>
      </c>
      <c r="C633" s="264">
        <v>22.963000000000001</v>
      </c>
    </row>
    <row r="634" spans="1:3" s="257" customFormat="1" ht="12" customHeight="1" x14ac:dyDescent="0.2">
      <c r="A634" s="257" t="s">
        <v>834</v>
      </c>
      <c r="B634" s="277" t="s">
        <v>1727</v>
      </c>
      <c r="C634" s="264">
        <v>102.86300000000001</v>
      </c>
    </row>
    <row r="635" spans="1:3" s="257" customFormat="1" ht="12" customHeight="1" x14ac:dyDescent="0.2">
      <c r="A635" s="257" t="s">
        <v>834</v>
      </c>
      <c r="B635" s="277" t="s">
        <v>1829</v>
      </c>
      <c r="C635" s="264">
        <v>358.51199999999989</v>
      </c>
    </row>
    <row r="636" spans="1:3" s="257" customFormat="1" ht="12" customHeight="1" x14ac:dyDescent="0.2">
      <c r="A636" s="257" t="s">
        <v>2107</v>
      </c>
      <c r="B636" s="277" t="s">
        <v>1410</v>
      </c>
      <c r="C636" s="264">
        <v>5.8</v>
      </c>
    </row>
    <row r="637" spans="1:3" s="257" customFormat="1" ht="12" customHeight="1" x14ac:dyDescent="0.2">
      <c r="A637" s="257" t="s">
        <v>1926</v>
      </c>
      <c r="B637" s="277" t="s">
        <v>1927</v>
      </c>
      <c r="C637" s="264">
        <v>16.117000000000001</v>
      </c>
    </row>
    <row r="638" spans="1:3" s="257" customFormat="1" ht="12" customHeight="1" x14ac:dyDescent="0.2">
      <c r="A638" s="257" t="s">
        <v>834</v>
      </c>
      <c r="B638" s="277" t="s">
        <v>1928</v>
      </c>
      <c r="C638" s="264">
        <v>89.56</v>
      </c>
    </row>
    <row r="639" spans="1:3" s="257" customFormat="1" ht="12" customHeight="1" x14ac:dyDescent="0.2">
      <c r="A639" s="257" t="s">
        <v>834</v>
      </c>
      <c r="B639" s="277" t="s">
        <v>1681</v>
      </c>
      <c r="C639" s="264">
        <v>1.5389999999999999</v>
      </c>
    </row>
    <row r="640" spans="1:3" s="257" customFormat="1" ht="12" customHeight="1" x14ac:dyDescent="0.2">
      <c r="A640" s="257" t="s">
        <v>834</v>
      </c>
      <c r="B640" s="277" t="s">
        <v>1929</v>
      </c>
      <c r="C640" s="264">
        <v>14517.605999999989</v>
      </c>
    </row>
    <row r="641" spans="1:3" s="257" customFormat="1" ht="12" customHeight="1" x14ac:dyDescent="0.2">
      <c r="A641" s="257" t="s">
        <v>834</v>
      </c>
      <c r="B641" s="277" t="s">
        <v>1930</v>
      </c>
      <c r="C641" s="264">
        <v>22.727</v>
      </c>
    </row>
    <row r="642" spans="1:3" s="257" customFormat="1" ht="12" customHeight="1" x14ac:dyDescent="0.2">
      <c r="A642" s="257" t="s">
        <v>2769</v>
      </c>
      <c r="B642" s="277" t="s">
        <v>1681</v>
      </c>
      <c r="C642" s="264">
        <v>5.1739999999999995</v>
      </c>
    </row>
    <row r="643" spans="1:3" s="257" customFormat="1" ht="12" customHeight="1" x14ac:dyDescent="0.2">
      <c r="A643" s="257" t="s">
        <v>1931</v>
      </c>
      <c r="B643" s="277" t="s">
        <v>1928</v>
      </c>
      <c r="C643" s="264">
        <v>70.916999999999987</v>
      </c>
    </row>
    <row r="644" spans="1:3" s="257" customFormat="1" ht="12" customHeight="1" x14ac:dyDescent="0.2">
      <c r="A644" s="257" t="s">
        <v>834</v>
      </c>
      <c r="B644" s="277" t="s">
        <v>1681</v>
      </c>
      <c r="C644" s="264">
        <v>1108.3430000000003</v>
      </c>
    </row>
    <row r="645" spans="1:3" s="257" customFormat="1" ht="12" customHeight="1" x14ac:dyDescent="0.2">
      <c r="A645" s="257" t="s">
        <v>834</v>
      </c>
      <c r="B645" s="277" t="s">
        <v>1929</v>
      </c>
      <c r="C645" s="264">
        <v>286.935</v>
      </c>
    </row>
    <row r="646" spans="1:3" s="257" customFormat="1" ht="12" customHeight="1" x14ac:dyDescent="0.2">
      <c r="A646" s="257" t="s">
        <v>834</v>
      </c>
      <c r="B646" s="277" t="s">
        <v>1932</v>
      </c>
      <c r="C646" s="264">
        <v>14.96</v>
      </c>
    </row>
    <row r="647" spans="1:3" s="257" customFormat="1" ht="12" customHeight="1" x14ac:dyDescent="0.2">
      <c r="A647" s="257" t="s">
        <v>834</v>
      </c>
      <c r="B647" s="277" t="s">
        <v>1933</v>
      </c>
      <c r="C647" s="264">
        <v>154.494</v>
      </c>
    </row>
    <row r="648" spans="1:3" s="257" customFormat="1" ht="12" customHeight="1" x14ac:dyDescent="0.2">
      <c r="A648" s="257" t="s">
        <v>834</v>
      </c>
      <c r="B648" s="277" t="s">
        <v>1934</v>
      </c>
      <c r="C648" s="264">
        <v>2.69</v>
      </c>
    </row>
    <row r="649" spans="1:3" s="257" customFormat="1" ht="12" customHeight="1" x14ac:dyDescent="0.2">
      <c r="A649" s="257" t="s">
        <v>834</v>
      </c>
      <c r="B649" s="277" t="s">
        <v>1935</v>
      </c>
      <c r="C649" s="264">
        <v>194.83999999999997</v>
      </c>
    </row>
    <row r="650" spans="1:3" s="257" customFormat="1" ht="12" customHeight="1" x14ac:dyDescent="0.2">
      <c r="A650" s="257" t="s">
        <v>834</v>
      </c>
      <c r="B650" s="277" t="s">
        <v>1936</v>
      </c>
      <c r="C650" s="264">
        <v>186.10199999999995</v>
      </c>
    </row>
    <row r="651" spans="1:3" s="257" customFormat="1" ht="12" customHeight="1" x14ac:dyDescent="0.2">
      <c r="A651" s="257" t="s">
        <v>1937</v>
      </c>
      <c r="B651" s="277" t="s">
        <v>1938</v>
      </c>
      <c r="C651" s="264">
        <v>27.925999999999998</v>
      </c>
    </row>
    <row r="652" spans="1:3" s="257" customFormat="1" ht="12" customHeight="1" x14ac:dyDescent="0.2">
      <c r="A652" s="257" t="s">
        <v>1939</v>
      </c>
      <c r="B652" s="277" t="s">
        <v>1940</v>
      </c>
      <c r="C652" s="264">
        <v>4663.047999999998</v>
      </c>
    </row>
    <row r="653" spans="1:3" s="257" customFormat="1" ht="12" customHeight="1" x14ac:dyDescent="0.2">
      <c r="A653" s="257" t="s">
        <v>834</v>
      </c>
      <c r="B653" s="277" t="s">
        <v>1517</v>
      </c>
      <c r="C653" s="264">
        <v>520.62499999999989</v>
      </c>
    </row>
    <row r="654" spans="1:3" s="257" customFormat="1" ht="12" customHeight="1" x14ac:dyDescent="0.2">
      <c r="A654" s="257" t="s">
        <v>834</v>
      </c>
      <c r="B654" s="277" t="s">
        <v>1941</v>
      </c>
      <c r="C654" s="264">
        <v>57474.881000000038</v>
      </c>
    </row>
    <row r="655" spans="1:3" s="257" customFormat="1" ht="12" customHeight="1" x14ac:dyDescent="0.2">
      <c r="A655" s="257" t="s">
        <v>834</v>
      </c>
      <c r="B655" s="277" t="s">
        <v>1942</v>
      </c>
      <c r="C655" s="264">
        <v>40144.452000000005</v>
      </c>
    </row>
    <row r="656" spans="1:3" s="257" customFormat="1" ht="12" customHeight="1" x14ac:dyDescent="0.2">
      <c r="A656" s="257" t="s">
        <v>1943</v>
      </c>
      <c r="B656" s="277" t="s">
        <v>1944</v>
      </c>
      <c r="C656" s="264">
        <v>134.42799999999997</v>
      </c>
    </row>
    <row r="657" spans="1:3" s="257" customFormat="1" ht="12" customHeight="1" x14ac:dyDescent="0.2">
      <c r="A657" s="257" t="s">
        <v>834</v>
      </c>
      <c r="B657" s="277" t="s">
        <v>1776</v>
      </c>
      <c r="C657" s="264">
        <v>37.064999999999991</v>
      </c>
    </row>
    <row r="658" spans="1:3" s="257" customFormat="1" ht="12" customHeight="1" x14ac:dyDescent="0.2">
      <c r="A658" s="257" t="s">
        <v>834</v>
      </c>
      <c r="B658" s="277" t="s">
        <v>1773</v>
      </c>
      <c r="C658" s="264">
        <v>107.277</v>
      </c>
    </row>
    <row r="659" spans="1:3" s="257" customFormat="1" ht="12" customHeight="1" x14ac:dyDescent="0.2">
      <c r="A659" s="257" t="s">
        <v>1945</v>
      </c>
      <c r="B659" s="277" t="s">
        <v>1483</v>
      </c>
      <c r="C659" s="264">
        <v>181.91500000000008</v>
      </c>
    </row>
    <row r="660" spans="1:3" s="257" customFormat="1" ht="12" customHeight="1" x14ac:dyDescent="0.2">
      <c r="A660" s="257" t="s">
        <v>834</v>
      </c>
      <c r="B660" s="277" t="s">
        <v>1946</v>
      </c>
      <c r="C660" s="264">
        <v>121.15300000000003</v>
      </c>
    </row>
    <row r="661" spans="1:3" s="257" customFormat="1" ht="12" customHeight="1" x14ac:dyDescent="0.2">
      <c r="A661" s="257" t="s">
        <v>1947</v>
      </c>
      <c r="B661" s="277" t="s">
        <v>1812</v>
      </c>
      <c r="C661" s="264">
        <v>0.75800000000000001</v>
      </c>
    </row>
    <row r="662" spans="1:3" s="257" customFormat="1" ht="12" customHeight="1" x14ac:dyDescent="0.2">
      <c r="A662" s="257" t="s">
        <v>1948</v>
      </c>
      <c r="B662" s="277" t="s">
        <v>1761</v>
      </c>
      <c r="C662" s="264">
        <v>3.21</v>
      </c>
    </row>
    <row r="663" spans="1:3" s="257" customFormat="1" ht="12" customHeight="1" x14ac:dyDescent="0.2">
      <c r="A663" s="257" t="s">
        <v>834</v>
      </c>
      <c r="B663" s="277" t="s">
        <v>1949</v>
      </c>
      <c r="C663" s="264">
        <v>84.199999999999989</v>
      </c>
    </row>
    <row r="664" spans="1:3" s="257" customFormat="1" ht="12" customHeight="1" x14ac:dyDescent="0.2">
      <c r="A664" s="257" t="s">
        <v>1950</v>
      </c>
      <c r="B664" s="277" t="s">
        <v>1951</v>
      </c>
      <c r="C664" s="264">
        <v>508.88200000000018</v>
      </c>
    </row>
    <row r="665" spans="1:3" s="257" customFormat="1" ht="12" customHeight="1" x14ac:dyDescent="0.2">
      <c r="A665" s="257" t="s">
        <v>834</v>
      </c>
      <c r="B665" s="277" t="s">
        <v>1952</v>
      </c>
      <c r="C665" s="264">
        <v>190.74900000000002</v>
      </c>
    </row>
    <row r="666" spans="1:3" s="257" customFormat="1" ht="12" customHeight="1" x14ac:dyDescent="0.2">
      <c r="A666" s="257" t="s">
        <v>834</v>
      </c>
      <c r="B666" s="277" t="s">
        <v>1833</v>
      </c>
      <c r="C666" s="264">
        <v>105.11000000000001</v>
      </c>
    </row>
    <row r="667" spans="1:3" s="257" customFormat="1" ht="12" customHeight="1" x14ac:dyDescent="0.2">
      <c r="A667" s="257" t="s">
        <v>834</v>
      </c>
      <c r="B667" s="277" t="s">
        <v>1953</v>
      </c>
      <c r="C667" s="264">
        <v>1198.6479999999999</v>
      </c>
    </row>
    <row r="668" spans="1:3" s="257" customFormat="1" ht="12" customHeight="1" x14ac:dyDescent="0.2">
      <c r="A668" s="257" t="s">
        <v>834</v>
      </c>
      <c r="B668" s="277" t="s">
        <v>1954</v>
      </c>
      <c r="C668" s="264">
        <v>879.66099999999994</v>
      </c>
    </row>
    <row r="669" spans="1:3" s="257" customFormat="1" ht="12" customHeight="1" x14ac:dyDescent="0.2">
      <c r="A669" s="257" t="s">
        <v>834</v>
      </c>
      <c r="B669" s="277" t="s">
        <v>1955</v>
      </c>
      <c r="C669" s="264">
        <v>1338.2060000000004</v>
      </c>
    </row>
    <row r="670" spans="1:3" s="257" customFormat="1" ht="12" customHeight="1" x14ac:dyDescent="0.2">
      <c r="A670" s="257" t="s">
        <v>834</v>
      </c>
      <c r="B670" s="277" t="s">
        <v>1956</v>
      </c>
      <c r="C670" s="264">
        <v>115.36500000000002</v>
      </c>
    </row>
    <row r="671" spans="1:3" s="257" customFormat="1" ht="12" customHeight="1" x14ac:dyDescent="0.2">
      <c r="A671" s="257" t="s">
        <v>1957</v>
      </c>
      <c r="B671" s="277" t="s">
        <v>1623</v>
      </c>
      <c r="C671" s="264">
        <v>3.95</v>
      </c>
    </row>
    <row r="672" spans="1:3" s="257" customFormat="1" ht="12" customHeight="1" x14ac:dyDescent="0.2">
      <c r="A672" s="257" t="s">
        <v>1958</v>
      </c>
      <c r="B672" s="277" t="s">
        <v>1959</v>
      </c>
      <c r="C672" s="264">
        <v>8.81</v>
      </c>
    </row>
    <row r="673" spans="1:3" s="257" customFormat="1" ht="12" customHeight="1" x14ac:dyDescent="0.2">
      <c r="A673" s="257" t="s">
        <v>834</v>
      </c>
      <c r="B673" s="277" t="s">
        <v>1960</v>
      </c>
      <c r="C673" s="264">
        <v>99.988</v>
      </c>
    </row>
    <row r="674" spans="1:3" s="257" customFormat="1" ht="12" customHeight="1" x14ac:dyDescent="0.2">
      <c r="A674" s="257" t="s">
        <v>834</v>
      </c>
      <c r="B674" s="277" t="s">
        <v>1961</v>
      </c>
      <c r="C674" s="264">
        <v>16.850000000000001</v>
      </c>
    </row>
    <row r="675" spans="1:3" s="257" customFormat="1" ht="12" customHeight="1" x14ac:dyDescent="0.2">
      <c r="A675" s="257" t="s">
        <v>834</v>
      </c>
      <c r="B675" s="277" t="s">
        <v>1962</v>
      </c>
      <c r="C675" s="264">
        <v>10.757999999999999</v>
      </c>
    </row>
    <row r="676" spans="1:3" s="257" customFormat="1" ht="12" customHeight="1" x14ac:dyDescent="0.2">
      <c r="A676" s="257" t="s">
        <v>834</v>
      </c>
      <c r="B676" s="277" t="s">
        <v>1963</v>
      </c>
      <c r="C676" s="264">
        <v>45.920999999999999</v>
      </c>
    </row>
    <row r="677" spans="1:3" s="257" customFormat="1" ht="12" customHeight="1" x14ac:dyDescent="0.2">
      <c r="A677" s="257" t="s">
        <v>834</v>
      </c>
      <c r="B677" s="277" t="s">
        <v>1964</v>
      </c>
      <c r="C677" s="264">
        <v>9.8960000000000008</v>
      </c>
    </row>
    <row r="678" spans="1:3" s="257" customFormat="1" ht="12" customHeight="1" x14ac:dyDescent="0.2">
      <c r="A678" s="257" t="s">
        <v>834</v>
      </c>
      <c r="B678" s="277" t="s">
        <v>1965</v>
      </c>
      <c r="C678" s="264">
        <v>5.16</v>
      </c>
    </row>
    <row r="679" spans="1:3" s="257" customFormat="1" ht="12" customHeight="1" x14ac:dyDescent="0.2">
      <c r="A679" s="257" t="s">
        <v>834</v>
      </c>
      <c r="B679" s="277" t="s">
        <v>1966</v>
      </c>
      <c r="C679" s="264">
        <v>37.927000000000007</v>
      </c>
    </row>
    <row r="680" spans="1:3" s="257" customFormat="1" ht="12" customHeight="1" x14ac:dyDescent="0.2">
      <c r="A680" s="257" t="s">
        <v>1967</v>
      </c>
      <c r="B680" s="277" t="s">
        <v>1968</v>
      </c>
      <c r="C680" s="264">
        <v>9263.1350000000039</v>
      </c>
    </row>
    <row r="681" spans="1:3" s="257" customFormat="1" ht="12" customHeight="1" x14ac:dyDescent="0.2">
      <c r="A681" s="257" t="s">
        <v>1969</v>
      </c>
      <c r="B681" s="277" t="s">
        <v>1970</v>
      </c>
      <c r="C681" s="264">
        <v>84209.326999999947</v>
      </c>
    </row>
    <row r="682" spans="1:3" s="257" customFormat="1" ht="12" customHeight="1" x14ac:dyDescent="0.2">
      <c r="A682" s="257" t="s">
        <v>1971</v>
      </c>
      <c r="B682" s="277" t="s">
        <v>1699</v>
      </c>
      <c r="C682" s="264">
        <v>2226.3960000000002</v>
      </c>
    </row>
    <row r="683" spans="1:3" s="257" customFormat="1" ht="12" customHeight="1" x14ac:dyDescent="0.2">
      <c r="A683" s="257" t="s">
        <v>1972</v>
      </c>
      <c r="B683" s="277" t="s">
        <v>1978</v>
      </c>
      <c r="C683" s="264">
        <v>5.9249999999999998</v>
      </c>
    </row>
    <row r="684" spans="1:3" s="257" customFormat="1" ht="12" customHeight="1" x14ac:dyDescent="0.2">
      <c r="A684" s="257" t="s">
        <v>834</v>
      </c>
      <c r="B684" s="277" t="s">
        <v>1979</v>
      </c>
      <c r="C684" s="264">
        <v>5.4550000000000001</v>
      </c>
    </row>
    <row r="685" spans="1:3" s="257" customFormat="1" ht="12" customHeight="1" x14ac:dyDescent="0.2">
      <c r="A685" s="257" t="s">
        <v>834</v>
      </c>
      <c r="B685" s="277" t="s">
        <v>1973</v>
      </c>
      <c r="C685" s="264">
        <v>55.734999999999999</v>
      </c>
    </row>
    <row r="686" spans="1:3" s="257" customFormat="1" ht="12" customHeight="1" x14ac:dyDescent="0.2">
      <c r="A686" s="257" t="s">
        <v>1974</v>
      </c>
      <c r="B686" s="277" t="s">
        <v>1805</v>
      </c>
      <c r="C686" s="264">
        <v>669.85</v>
      </c>
    </row>
    <row r="687" spans="1:3" s="257" customFormat="1" ht="12" customHeight="1" x14ac:dyDescent="0.2">
      <c r="A687" s="257" t="s">
        <v>1975</v>
      </c>
      <c r="B687" s="277" t="s">
        <v>1860</v>
      </c>
      <c r="C687" s="264">
        <v>10.786</v>
      </c>
    </row>
    <row r="688" spans="1:3" s="257" customFormat="1" ht="12" customHeight="1" x14ac:dyDescent="0.2">
      <c r="A688" s="257" t="s">
        <v>834</v>
      </c>
      <c r="B688" s="277" t="s">
        <v>1582</v>
      </c>
      <c r="C688" s="264">
        <v>296.15620000000001</v>
      </c>
    </row>
    <row r="689" spans="1:3" s="257" customFormat="1" ht="12" customHeight="1" x14ac:dyDescent="0.2">
      <c r="A689" s="257" t="s">
        <v>1976</v>
      </c>
      <c r="B689" s="277" t="s">
        <v>1977</v>
      </c>
      <c r="C689" s="264">
        <v>1424.6839999999997</v>
      </c>
    </row>
    <row r="690" spans="1:3" s="257" customFormat="1" ht="12" customHeight="1" x14ac:dyDescent="0.2">
      <c r="A690" s="257" t="s">
        <v>1980</v>
      </c>
      <c r="B690" s="277" t="s">
        <v>2770</v>
      </c>
      <c r="C690" s="264">
        <v>126.04900000000001</v>
      </c>
    </row>
    <row r="691" spans="1:3" s="257" customFormat="1" ht="12" customHeight="1" x14ac:dyDescent="0.2">
      <c r="A691" s="257" t="s">
        <v>834</v>
      </c>
      <c r="B691" s="277" t="s">
        <v>2759</v>
      </c>
      <c r="C691" s="264">
        <v>4.5449999999999999</v>
      </c>
    </row>
    <row r="692" spans="1:3" s="257" customFormat="1" ht="12" customHeight="1" x14ac:dyDescent="0.2">
      <c r="A692" s="257" t="s">
        <v>1981</v>
      </c>
      <c r="B692" s="277" t="s">
        <v>1982</v>
      </c>
      <c r="C692" s="264">
        <v>31.256999999999998</v>
      </c>
    </row>
    <row r="693" spans="1:3" s="257" customFormat="1" ht="12" customHeight="1" x14ac:dyDescent="0.2">
      <c r="A693" s="257" t="s">
        <v>1984</v>
      </c>
      <c r="B693" s="277" t="s">
        <v>1761</v>
      </c>
      <c r="C693" s="264">
        <v>653.78300000000002</v>
      </c>
    </row>
    <row r="694" spans="1:3" s="257" customFormat="1" ht="12" customHeight="1" x14ac:dyDescent="0.2">
      <c r="A694" s="257" t="s">
        <v>834</v>
      </c>
      <c r="B694" s="277" t="s">
        <v>1513</v>
      </c>
      <c r="C694" s="264">
        <v>81.486999999999995</v>
      </c>
    </row>
    <row r="695" spans="1:3" s="257" customFormat="1" ht="12" customHeight="1" x14ac:dyDescent="0.2">
      <c r="A695" s="257" t="s">
        <v>834</v>
      </c>
      <c r="B695" s="277" t="s">
        <v>2064</v>
      </c>
      <c r="C695" s="264">
        <v>1.64</v>
      </c>
    </row>
    <row r="696" spans="1:3" s="257" customFormat="1" ht="12" customHeight="1" x14ac:dyDescent="0.2">
      <c r="A696" s="257" t="s">
        <v>834</v>
      </c>
      <c r="B696" s="277" t="s">
        <v>1763</v>
      </c>
      <c r="C696" s="264">
        <v>135.62199999999996</v>
      </c>
    </row>
    <row r="697" spans="1:3" s="257" customFormat="1" ht="12" customHeight="1" x14ac:dyDescent="0.2">
      <c r="A697" s="257" t="s">
        <v>834</v>
      </c>
      <c r="B697" s="277" t="s">
        <v>1983</v>
      </c>
      <c r="C697" s="264">
        <v>4372.4080000000013</v>
      </c>
    </row>
    <row r="698" spans="1:3" s="257" customFormat="1" ht="12" customHeight="1" x14ac:dyDescent="0.2">
      <c r="A698" s="257" t="s">
        <v>1985</v>
      </c>
      <c r="B698" s="277" t="s">
        <v>1763</v>
      </c>
      <c r="C698" s="264">
        <v>768.78300000000013</v>
      </c>
    </row>
    <row r="699" spans="1:3" s="257" customFormat="1" ht="12" customHeight="1" x14ac:dyDescent="0.2">
      <c r="A699" s="257" t="s">
        <v>834</v>
      </c>
      <c r="B699" s="277" t="s">
        <v>1983</v>
      </c>
      <c r="C699" s="264">
        <v>165.62</v>
      </c>
    </row>
    <row r="700" spans="1:3" s="257" customFormat="1" ht="12" customHeight="1" x14ac:dyDescent="0.2">
      <c r="A700" s="257" t="s">
        <v>1986</v>
      </c>
      <c r="B700" s="277" t="s">
        <v>1763</v>
      </c>
      <c r="C700" s="264">
        <v>29.995000000000001</v>
      </c>
    </row>
    <row r="701" spans="1:3" s="257" customFormat="1" ht="12" customHeight="1" x14ac:dyDescent="0.2">
      <c r="A701" s="257" t="s">
        <v>1987</v>
      </c>
      <c r="B701" s="277" t="s">
        <v>1657</v>
      </c>
      <c r="C701" s="264">
        <v>7858.7370000000028</v>
      </c>
    </row>
    <row r="702" spans="1:3" s="257" customFormat="1" ht="12" customHeight="1" x14ac:dyDescent="0.2">
      <c r="A702" s="257" t="s">
        <v>834</v>
      </c>
      <c r="B702" s="277" t="s">
        <v>1988</v>
      </c>
      <c r="C702" s="264">
        <v>392.31200000000007</v>
      </c>
    </row>
    <row r="703" spans="1:3" s="257" customFormat="1" ht="12" customHeight="1" x14ac:dyDescent="0.2">
      <c r="A703" s="257" t="s">
        <v>1989</v>
      </c>
      <c r="B703" s="277" t="s">
        <v>1378</v>
      </c>
      <c r="C703" s="264">
        <v>1831.6499999999996</v>
      </c>
    </row>
    <row r="704" spans="1:3" s="257" customFormat="1" ht="12" customHeight="1" x14ac:dyDescent="0.2">
      <c r="A704" s="257" t="s">
        <v>834</v>
      </c>
      <c r="B704" s="277" t="s">
        <v>2055</v>
      </c>
      <c r="C704" s="264">
        <v>8.8250000000000011</v>
      </c>
    </row>
    <row r="705" spans="1:5" s="257" customFormat="1" ht="12" customHeight="1" x14ac:dyDescent="0.2">
      <c r="A705" s="257" t="s">
        <v>2771</v>
      </c>
      <c r="B705" s="277" t="s">
        <v>1929</v>
      </c>
      <c r="C705" s="264">
        <v>5.9150000000000009</v>
      </c>
    </row>
    <row r="706" spans="1:5" s="257" customFormat="1" ht="12" customHeight="1" x14ac:dyDescent="0.2">
      <c r="A706" s="257" t="s">
        <v>518</v>
      </c>
      <c r="B706" s="277" t="s">
        <v>1990</v>
      </c>
      <c r="C706" s="264">
        <v>23.963000000000001</v>
      </c>
    </row>
    <row r="707" spans="1:5" s="257" customFormat="1" ht="12" customHeight="1" x14ac:dyDescent="0.2">
      <c r="A707" s="257" t="s">
        <v>834</v>
      </c>
      <c r="B707" s="277" t="s">
        <v>1681</v>
      </c>
      <c r="C707" s="264">
        <v>51.682999999999993</v>
      </c>
    </row>
    <row r="708" spans="1:5" s="257" customFormat="1" ht="12" customHeight="1" x14ac:dyDescent="0.2">
      <c r="A708" s="257" t="s">
        <v>834</v>
      </c>
      <c r="B708" s="277" t="s">
        <v>1933</v>
      </c>
      <c r="C708" s="264">
        <v>19.757999999999999</v>
      </c>
    </row>
    <row r="709" spans="1:5" s="257" customFormat="1" ht="11.25" x14ac:dyDescent="0.2">
      <c r="A709" s="279" t="s">
        <v>26</v>
      </c>
      <c r="B709" s="280"/>
      <c r="C709" s="281">
        <f>SUM(C8:C708)</f>
        <v>936466.74949999934</v>
      </c>
      <c r="E709" s="257">
        <v>936466.74949999934</v>
      </c>
    </row>
    <row r="710" spans="1:5" s="257" customFormat="1" ht="11.25" x14ac:dyDescent="0.2">
      <c r="A710" s="268" t="s">
        <v>1342</v>
      </c>
      <c r="C710" s="264"/>
    </row>
    <row r="711" spans="1:5" s="257" customFormat="1" ht="11.25" x14ac:dyDescent="0.2">
      <c r="A711" s="268" t="s">
        <v>1343</v>
      </c>
      <c r="C711" s="264"/>
    </row>
    <row r="712" spans="1:5" s="257" customFormat="1" ht="11.25" x14ac:dyDescent="0.2">
      <c r="A712" s="268" t="s">
        <v>1344</v>
      </c>
      <c r="C712" s="264"/>
    </row>
    <row r="713" spans="1:5" s="257" customFormat="1" ht="11.25" x14ac:dyDescent="0.2">
      <c r="C713" s="264"/>
    </row>
    <row r="714" spans="1:5" s="257" customFormat="1" ht="11.25" x14ac:dyDescent="0.2">
      <c r="C714" s="264"/>
    </row>
    <row r="715" spans="1:5" s="257" customFormat="1" ht="11.25" x14ac:dyDescent="0.2">
      <c r="C715" s="264"/>
    </row>
    <row r="716" spans="1:5" s="257" customFormat="1" ht="11.25" x14ac:dyDescent="0.2">
      <c r="C716" s="264"/>
    </row>
    <row r="717" spans="1:5" s="257" customFormat="1" ht="11.25" x14ac:dyDescent="0.2">
      <c r="C717" s="264"/>
    </row>
    <row r="718" spans="1:5" s="257" customFormat="1" ht="11.25" x14ac:dyDescent="0.2">
      <c r="C718" s="264"/>
    </row>
    <row r="719" spans="1:5" s="257" customFormat="1" ht="11.25" x14ac:dyDescent="0.2">
      <c r="C719" s="264"/>
    </row>
    <row r="720" spans="1:5" s="257" customFormat="1" ht="11.25" x14ac:dyDescent="0.2">
      <c r="C720" s="264"/>
    </row>
  </sheetData>
  <autoFilter ref="A7:C712" xr:uid="{00000000-0009-0000-0000-00000C000000}"/>
  <mergeCells count="5">
    <mergeCell ref="A3:C3"/>
    <mergeCell ref="B4:C4"/>
    <mergeCell ref="A5:B5"/>
    <mergeCell ref="A6:A7"/>
    <mergeCell ref="B6:B7"/>
  </mergeCells>
  <printOptions horizontalCentered="1"/>
  <pageMargins left="0.78740157480314965" right="0.78740157480314965" top="0.59055118110236227" bottom="0.78740157480314965" header="0.39370078740157483" footer="0.19685039370078741"/>
  <pageSetup paperSize="9" orientation="portrait" r:id="rId1"/>
  <headerFooter scaleWithDoc="0" alignWithMargins="0">
    <oddFooter xml:space="preserve">&amp;R&amp;8&amp;P+15&amp;10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F838-B4D6-453B-84EC-1C45250B7E92}">
  <dimension ref="A1:H55"/>
  <sheetViews>
    <sheetView zoomScale="87" zoomScaleNormal="87" workbookViewId="0">
      <selection activeCell="D26" sqref="D26"/>
    </sheetView>
  </sheetViews>
  <sheetFormatPr baseColWidth="10" defaultRowHeight="12.75" x14ac:dyDescent="0.2"/>
  <cols>
    <col min="1" max="1" width="2.7109375" style="86" customWidth="1"/>
    <col min="2" max="2" width="32" style="86" customWidth="1"/>
    <col min="3" max="4" width="52.28515625" style="86" customWidth="1"/>
    <col min="5" max="5" width="11.42578125" style="289"/>
    <col min="6" max="6" width="14.140625" style="289" bestFit="1" customWidth="1"/>
    <col min="7" max="16384" width="11.42578125" style="86"/>
  </cols>
  <sheetData>
    <row r="1" spans="1:7" ht="24" customHeight="1" x14ac:dyDescent="0.2">
      <c r="A1" s="756" t="s">
        <v>2710</v>
      </c>
      <c r="B1" s="756"/>
      <c r="C1" s="255"/>
      <c r="D1" s="257"/>
    </row>
    <row r="2" spans="1:7" ht="12" customHeight="1" x14ac:dyDescent="0.2">
      <c r="A2" s="256"/>
      <c r="B2" s="257"/>
      <c r="C2" s="257"/>
      <c r="D2" s="257"/>
    </row>
    <row r="3" spans="1:7" s="258" customFormat="1" ht="13.5" customHeight="1" x14ac:dyDescent="0.2">
      <c r="E3" s="568"/>
      <c r="F3" s="568"/>
    </row>
    <row r="4" spans="1:7" s="258" customFormat="1" x14ac:dyDescent="0.2">
      <c r="B4" s="677" t="s">
        <v>2653</v>
      </c>
      <c r="C4" s="677"/>
      <c r="D4" s="367"/>
      <c r="E4" s="568"/>
      <c r="F4" s="568"/>
    </row>
    <row r="5" spans="1:7" ht="11.25" customHeight="1" x14ac:dyDescent="0.2"/>
    <row r="6" spans="1:7" x14ac:dyDescent="0.2">
      <c r="B6" s="678" t="s">
        <v>15</v>
      </c>
      <c r="C6" s="282" t="s">
        <v>2772</v>
      </c>
      <c r="D6" s="283"/>
    </row>
    <row r="7" spans="1:7" x14ac:dyDescent="0.2">
      <c r="B7" s="678"/>
      <c r="C7" s="282" t="s">
        <v>1340</v>
      </c>
      <c r="D7" s="283"/>
    </row>
    <row r="8" spans="1:7" ht="12" customHeight="1" x14ac:dyDescent="0.2">
      <c r="B8" s="257" t="s">
        <v>28</v>
      </c>
      <c r="C8" s="260">
        <v>20.51</v>
      </c>
      <c r="D8" s="260"/>
    </row>
    <row r="9" spans="1:7" ht="12" customHeight="1" x14ac:dyDescent="0.2">
      <c r="B9" s="257" t="s">
        <v>65</v>
      </c>
      <c r="C9" s="260">
        <v>855.18299999999988</v>
      </c>
      <c r="D9" s="260"/>
    </row>
    <row r="10" spans="1:7" ht="12" customHeight="1" x14ac:dyDescent="0.2">
      <c r="B10" s="257" t="s">
        <v>29</v>
      </c>
      <c r="C10" s="260">
        <v>1.9699999999999998</v>
      </c>
      <c r="D10" s="260"/>
    </row>
    <row r="11" spans="1:7" ht="12" customHeight="1" x14ac:dyDescent="0.2">
      <c r="B11" s="257" t="s">
        <v>30</v>
      </c>
      <c r="C11" s="260">
        <v>900.04599999999994</v>
      </c>
      <c r="D11" s="260"/>
      <c r="F11" s="569"/>
    </row>
    <row r="12" spans="1:7" ht="12" customHeight="1" x14ac:dyDescent="0.2">
      <c r="B12" s="257" t="s">
        <v>32</v>
      </c>
      <c r="C12" s="260">
        <v>2389.9759999999974</v>
      </c>
      <c r="D12" s="260"/>
      <c r="F12" s="569"/>
    </row>
    <row r="13" spans="1:7" ht="12" customHeight="1" x14ac:dyDescent="0.2">
      <c r="B13" s="257" t="s">
        <v>34</v>
      </c>
      <c r="C13" s="260">
        <v>18824.190600000071</v>
      </c>
      <c r="D13" s="260"/>
      <c r="F13" s="569"/>
    </row>
    <row r="14" spans="1:7" ht="12" customHeight="1" x14ac:dyDescent="0.2">
      <c r="B14" s="257" t="s">
        <v>35</v>
      </c>
      <c r="C14" s="260">
        <v>40.799999999999997</v>
      </c>
      <c r="D14" s="260"/>
      <c r="F14" s="569"/>
    </row>
    <row r="15" spans="1:7" ht="12" customHeight="1" x14ac:dyDescent="0.2">
      <c r="B15" s="257" t="s">
        <v>37</v>
      </c>
      <c r="C15" s="260">
        <v>72028.55</v>
      </c>
      <c r="D15" s="260"/>
      <c r="F15" s="569"/>
    </row>
    <row r="16" spans="1:7" ht="12" customHeight="1" x14ac:dyDescent="0.2">
      <c r="B16" s="257" t="s">
        <v>38</v>
      </c>
      <c r="C16" s="260">
        <v>57462.749999999978</v>
      </c>
      <c r="D16" s="260"/>
      <c r="E16" s="571" t="s">
        <v>42</v>
      </c>
      <c r="F16" s="758">
        <v>87586.633999999947</v>
      </c>
      <c r="G16" s="267"/>
    </row>
    <row r="17" spans="1:8" ht="12" customHeight="1" x14ac:dyDescent="0.2">
      <c r="B17" s="257" t="s">
        <v>20</v>
      </c>
      <c r="C17" s="260">
        <v>11004.861760000011</v>
      </c>
      <c r="D17" s="260"/>
      <c r="E17" s="289" t="s">
        <v>37</v>
      </c>
      <c r="F17" s="759">
        <v>72028.55</v>
      </c>
      <c r="G17" s="267"/>
    </row>
    <row r="18" spans="1:8" ht="12" customHeight="1" x14ac:dyDescent="0.2">
      <c r="B18" s="257" t="s">
        <v>18</v>
      </c>
      <c r="C18" s="260">
        <v>7980.4770000000035</v>
      </c>
      <c r="D18" s="260"/>
      <c r="E18" s="583" t="s">
        <v>38</v>
      </c>
      <c r="F18" s="760">
        <v>57462.749999999978</v>
      </c>
      <c r="G18" s="267"/>
    </row>
    <row r="19" spans="1:8" ht="12" customHeight="1" x14ac:dyDescent="0.2">
      <c r="B19" s="257" t="s">
        <v>42</v>
      </c>
      <c r="C19" s="260">
        <v>156340.19999999763</v>
      </c>
      <c r="D19" s="260"/>
      <c r="E19" s="289" t="s">
        <v>34</v>
      </c>
      <c r="F19" s="759">
        <v>18636.088600000006</v>
      </c>
      <c r="G19" s="267"/>
    </row>
    <row r="20" spans="1:8" ht="12" customHeight="1" thickBot="1" x14ac:dyDescent="0.25">
      <c r="B20" s="257"/>
      <c r="C20" s="264"/>
      <c r="D20" s="264"/>
      <c r="E20" s="289" t="s">
        <v>20</v>
      </c>
      <c r="F20" s="759">
        <v>8024.0927600000032</v>
      </c>
      <c r="G20" s="267"/>
    </row>
    <row r="21" spans="1:8" s="263" customFormat="1" ht="15.75" customHeight="1" thickTop="1" x14ac:dyDescent="0.2">
      <c r="B21" s="265" t="s">
        <v>1341</v>
      </c>
      <c r="C21" s="266">
        <f>SUM(C8:C20)</f>
        <v>327849.5143599977</v>
      </c>
      <c r="D21" s="285"/>
      <c r="E21" s="289" t="s">
        <v>18</v>
      </c>
      <c r="F21" s="759">
        <v>7980.4770000000035</v>
      </c>
      <c r="G21" s="267"/>
    </row>
    <row r="22" spans="1:8" x14ac:dyDescent="0.2">
      <c r="B22" s="268"/>
      <c r="C22" s="269"/>
      <c r="D22" s="269"/>
      <c r="E22" s="289" t="s">
        <v>30</v>
      </c>
      <c r="F22" s="759">
        <v>900.04599999999994</v>
      </c>
      <c r="G22" s="267"/>
      <c r="H22" s="267"/>
    </row>
    <row r="23" spans="1:8" x14ac:dyDescent="0.2">
      <c r="B23" s="677" t="s">
        <v>2654</v>
      </c>
      <c r="C23" s="677"/>
      <c r="D23" s="370"/>
      <c r="E23" s="289" t="s">
        <v>65</v>
      </c>
      <c r="F23" s="759">
        <v>855.18299999999988</v>
      </c>
      <c r="G23" s="267"/>
    </row>
    <row r="24" spans="1:8" s="270" customFormat="1" x14ac:dyDescent="0.2">
      <c r="A24" s="368"/>
      <c r="B24" s="368"/>
      <c r="C24" s="368"/>
      <c r="D24" s="368"/>
      <c r="E24" s="289" t="s">
        <v>32</v>
      </c>
      <c r="F24" s="759">
        <v>731.52600000000007</v>
      </c>
      <c r="G24" s="267"/>
    </row>
    <row r="25" spans="1:8" s="270" customFormat="1" x14ac:dyDescent="0.2">
      <c r="A25" s="271"/>
      <c r="B25" s="271"/>
      <c r="C25" s="271"/>
      <c r="D25" s="271"/>
      <c r="E25" s="289" t="s">
        <v>66</v>
      </c>
      <c r="F25" s="759">
        <v>63.28</v>
      </c>
      <c r="G25" s="267"/>
      <c r="H25" s="284"/>
    </row>
    <row r="26" spans="1:8" x14ac:dyDescent="0.2">
      <c r="F26" s="759"/>
    </row>
    <row r="27" spans="1:8" ht="12" customHeight="1" x14ac:dyDescent="0.2">
      <c r="A27" s="257"/>
      <c r="B27" s="272"/>
      <c r="C27" s="264"/>
      <c r="D27" s="264"/>
      <c r="F27" s="759"/>
    </row>
    <row r="28" spans="1:8" ht="12" customHeight="1" x14ac:dyDescent="0.2">
      <c r="A28" s="257"/>
      <c r="B28" s="272"/>
      <c r="C28" s="264"/>
      <c r="D28" s="264"/>
      <c r="E28" s="571"/>
      <c r="F28" s="758"/>
    </row>
    <row r="29" spans="1:8" ht="12" customHeight="1" x14ac:dyDescent="0.2">
      <c r="A29" s="257"/>
      <c r="B29" s="273"/>
      <c r="C29" s="257"/>
      <c r="D29" s="257"/>
    </row>
    <row r="30" spans="1:8" ht="12" customHeight="1" x14ac:dyDescent="0.2">
      <c r="A30" s="257"/>
      <c r="B30" s="273"/>
      <c r="C30" s="257"/>
      <c r="D30" s="257"/>
      <c r="E30" s="759"/>
    </row>
    <row r="42" spans="2:7" x14ac:dyDescent="0.2">
      <c r="G42" s="268"/>
    </row>
    <row r="43" spans="2:7" s="268" customFormat="1" ht="12" customHeight="1" x14ac:dyDescent="0.2">
      <c r="B43" s="269"/>
      <c r="E43" s="289"/>
      <c r="F43" s="289"/>
    </row>
    <row r="44" spans="2:7" s="268" customFormat="1" ht="12" customHeight="1" x14ac:dyDescent="0.2">
      <c r="B44" s="269"/>
      <c r="E44" s="289"/>
      <c r="F44" s="289"/>
    </row>
    <row r="45" spans="2:7" s="268" customFormat="1" ht="12" customHeight="1" x14ac:dyDescent="0.2">
      <c r="B45" s="269"/>
      <c r="E45" s="289"/>
      <c r="F45" s="289"/>
    </row>
    <row r="46" spans="2:7" s="268" customFormat="1" x14ac:dyDescent="0.2">
      <c r="E46" s="570"/>
      <c r="F46" s="570"/>
      <c r="G46" s="86"/>
    </row>
    <row r="47" spans="2:7" x14ac:dyDescent="0.2">
      <c r="E47" s="570"/>
      <c r="F47" s="570"/>
    </row>
    <row r="48" spans="2:7" x14ac:dyDescent="0.2">
      <c r="E48" s="570"/>
      <c r="F48" s="570"/>
    </row>
    <row r="49" spans="2:7" x14ac:dyDescent="0.2">
      <c r="E49" s="570"/>
      <c r="F49" s="570"/>
      <c r="G49" s="268"/>
    </row>
    <row r="50" spans="2:7" s="268" customFormat="1" ht="10.5" customHeight="1" x14ac:dyDescent="0.2">
      <c r="B50" s="268" t="s">
        <v>1342</v>
      </c>
      <c r="C50" s="286"/>
      <c r="D50" s="286"/>
      <c r="E50" s="289"/>
      <c r="F50" s="289"/>
      <c r="G50" s="257"/>
    </row>
    <row r="51" spans="2:7" s="257" customFormat="1" x14ac:dyDescent="0.2">
      <c r="B51" s="268" t="s">
        <v>1343</v>
      </c>
      <c r="C51" s="273"/>
      <c r="D51" s="273"/>
      <c r="E51" s="289"/>
      <c r="F51" s="289"/>
    </row>
    <row r="52" spans="2:7" s="257" customFormat="1" ht="12" customHeight="1" x14ac:dyDescent="0.2">
      <c r="B52" s="268" t="s">
        <v>1991</v>
      </c>
      <c r="E52" s="289"/>
      <c r="F52" s="289"/>
      <c r="G52" s="86"/>
    </row>
    <row r="53" spans="2:7" x14ac:dyDescent="0.2">
      <c r="E53" s="570"/>
      <c r="F53" s="570"/>
    </row>
    <row r="54" spans="2:7" x14ac:dyDescent="0.2">
      <c r="E54" s="291"/>
      <c r="F54" s="291"/>
    </row>
    <row r="55" spans="2:7" x14ac:dyDescent="0.2">
      <c r="E55" s="291"/>
      <c r="F55" s="291"/>
    </row>
  </sheetData>
  <mergeCells count="3">
    <mergeCell ref="B4:C4"/>
    <mergeCell ref="B6:B7"/>
    <mergeCell ref="B23:C23"/>
  </mergeCells>
  <printOptions horizontalCentered="1"/>
  <pageMargins left="0.78740157480314965" right="0.78740157480314965" top="0.59055118110236227" bottom="0.78740157480314965" header="0.59055118110236227" footer="0.39370078740157483"/>
  <pageSetup paperSize="9" scale="90" orientation="portrait" r:id="rId1"/>
  <headerFooter>
    <oddFooter>&amp;R&amp;8 20</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7204E-4351-44F9-929C-AA88941FE254}">
  <dimension ref="A1:E701"/>
  <sheetViews>
    <sheetView zoomScaleNormal="100" workbookViewId="0">
      <selection activeCell="B27" sqref="B27"/>
    </sheetView>
  </sheetViews>
  <sheetFormatPr baseColWidth="10" defaultRowHeight="12.75" x14ac:dyDescent="0.2"/>
  <cols>
    <col min="1" max="1" width="30.5703125" style="86" customWidth="1"/>
    <col min="2" max="2" width="33.140625" style="86" customWidth="1"/>
    <col min="3" max="3" width="18.85546875" style="267" customWidth="1"/>
    <col min="4" max="16384" width="11.42578125" style="86"/>
  </cols>
  <sheetData>
    <row r="1" spans="1:3" ht="24" customHeight="1" x14ac:dyDescent="0.2">
      <c r="A1" s="756" t="s">
        <v>2710</v>
      </c>
      <c r="B1" s="756"/>
      <c r="C1" s="255"/>
    </row>
    <row r="2" spans="1:3" ht="8.25" customHeight="1" x14ac:dyDescent="0.2">
      <c r="A2" s="256"/>
      <c r="B2" s="257"/>
      <c r="C2" s="257"/>
    </row>
    <row r="3" spans="1:3" ht="12" customHeight="1" x14ac:dyDescent="0.2">
      <c r="A3" s="677" t="s">
        <v>2773</v>
      </c>
      <c r="B3" s="677"/>
      <c r="C3" s="677"/>
    </row>
    <row r="4" spans="1:3" x14ac:dyDescent="0.2">
      <c r="B4" s="677"/>
      <c r="C4" s="677"/>
    </row>
    <row r="5" spans="1:3" ht="12" customHeight="1" thickBot="1" x14ac:dyDescent="0.25">
      <c r="A5" s="681" t="s">
        <v>1345</v>
      </c>
      <c r="B5" s="682"/>
      <c r="C5" s="275" t="s">
        <v>2774</v>
      </c>
    </row>
    <row r="6" spans="1:3" ht="12" customHeight="1" x14ac:dyDescent="0.2">
      <c r="A6" s="683" t="s">
        <v>1346</v>
      </c>
      <c r="B6" s="683" t="s">
        <v>1347</v>
      </c>
      <c r="C6" s="275" t="s">
        <v>2772</v>
      </c>
    </row>
    <row r="7" spans="1:3" ht="12" customHeight="1" thickBot="1" x14ac:dyDescent="0.25">
      <c r="A7" s="684"/>
      <c r="B7" s="684"/>
      <c r="C7" s="276" t="s">
        <v>1348</v>
      </c>
    </row>
    <row r="8" spans="1:3" s="257" customFormat="1" ht="12" customHeight="1" x14ac:dyDescent="0.2">
      <c r="A8" s="257" t="s">
        <v>1349</v>
      </c>
      <c r="B8" s="277" t="s">
        <v>1359</v>
      </c>
      <c r="C8" s="260">
        <v>10.992000000000001</v>
      </c>
    </row>
    <row r="9" spans="1:3" s="257" customFormat="1" ht="12" customHeight="1" x14ac:dyDescent="0.2">
      <c r="A9" s="257" t="s">
        <v>834</v>
      </c>
      <c r="B9" s="277" t="s">
        <v>1992</v>
      </c>
      <c r="C9" s="260">
        <v>3.96</v>
      </c>
    </row>
    <row r="10" spans="1:3" s="257" customFormat="1" ht="12" customHeight="1" x14ac:dyDescent="0.2">
      <c r="A10" s="257" t="s">
        <v>834</v>
      </c>
      <c r="B10" s="277" t="s">
        <v>1350</v>
      </c>
      <c r="C10" s="264">
        <v>60.343999999999994</v>
      </c>
    </row>
    <row r="11" spans="1:3" s="257" customFormat="1" ht="12" customHeight="1" x14ac:dyDescent="0.2">
      <c r="A11" s="257" t="s">
        <v>1351</v>
      </c>
      <c r="B11" s="277" t="s">
        <v>2775</v>
      </c>
      <c r="C11" s="260">
        <v>3.2320000000000002</v>
      </c>
    </row>
    <row r="12" spans="1:3" s="257" customFormat="1" ht="12" customHeight="1" x14ac:dyDescent="0.2">
      <c r="A12" s="257" t="s">
        <v>1353</v>
      </c>
      <c r="B12" s="277" t="s">
        <v>2775</v>
      </c>
      <c r="C12" s="260">
        <v>54.402000000000001</v>
      </c>
    </row>
    <row r="13" spans="1:3" s="257" customFormat="1" ht="12" customHeight="1" x14ac:dyDescent="0.2">
      <c r="A13" s="257" t="s">
        <v>1355</v>
      </c>
      <c r="B13" s="277" t="s">
        <v>1562</v>
      </c>
      <c r="C13" s="260">
        <v>12.278999999999998</v>
      </c>
    </row>
    <row r="14" spans="1:3" s="257" customFormat="1" ht="12" customHeight="1" x14ac:dyDescent="0.2">
      <c r="A14" s="257" t="s">
        <v>834</v>
      </c>
      <c r="B14" s="277" t="s">
        <v>1356</v>
      </c>
      <c r="C14" s="260">
        <v>2084.3430000000003</v>
      </c>
    </row>
    <row r="15" spans="1:3" s="257" customFormat="1" ht="12" customHeight="1" x14ac:dyDescent="0.2">
      <c r="A15" s="257" t="s">
        <v>834</v>
      </c>
      <c r="B15" s="277" t="s">
        <v>1447</v>
      </c>
      <c r="C15" s="260">
        <v>2.94</v>
      </c>
    </row>
    <row r="16" spans="1:3" s="257" customFormat="1" ht="12" customHeight="1" x14ac:dyDescent="0.2">
      <c r="A16" s="257" t="s">
        <v>1993</v>
      </c>
      <c r="B16" s="277" t="s">
        <v>1970</v>
      </c>
      <c r="C16" s="260">
        <v>117.47800000000002</v>
      </c>
    </row>
    <row r="17" spans="1:3" s="257" customFormat="1" ht="12" customHeight="1" x14ac:dyDescent="0.2">
      <c r="A17" s="257" t="s">
        <v>1357</v>
      </c>
      <c r="B17" s="277" t="s">
        <v>1356</v>
      </c>
      <c r="C17" s="260">
        <v>94.75200000000001</v>
      </c>
    </row>
    <row r="18" spans="1:3" s="257" customFormat="1" ht="12" customHeight="1" x14ac:dyDescent="0.2">
      <c r="A18" s="257" t="s">
        <v>1358</v>
      </c>
      <c r="B18" s="277" t="s">
        <v>1359</v>
      </c>
      <c r="C18" s="260">
        <v>10.943</v>
      </c>
    </row>
    <row r="19" spans="1:3" s="257" customFormat="1" ht="12" customHeight="1" x14ac:dyDescent="0.2">
      <c r="A19" s="257" t="s">
        <v>834</v>
      </c>
      <c r="B19" s="277" t="s">
        <v>1360</v>
      </c>
      <c r="C19" s="260">
        <v>785.5999999999998</v>
      </c>
    </row>
    <row r="20" spans="1:3" s="257" customFormat="1" ht="12" customHeight="1" x14ac:dyDescent="0.2">
      <c r="A20" s="257" t="s">
        <v>834</v>
      </c>
      <c r="B20" s="277" t="s">
        <v>1994</v>
      </c>
      <c r="C20" s="260">
        <v>32.488999999999997</v>
      </c>
    </row>
    <row r="21" spans="1:3" s="257" customFormat="1" ht="12" customHeight="1" x14ac:dyDescent="0.2">
      <c r="A21" s="257" t="s">
        <v>1361</v>
      </c>
      <c r="B21" s="278" t="s">
        <v>1362</v>
      </c>
      <c r="C21" s="260">
        <v>9.3490000000000002</v>
      </c>
    </row>
    <row r="22" spans="1:3" s="257" customFormat="1" ht="12" customHeight="1" x14ac:dyDescent="0.2">
      <c r="A22" s="257" t="s">
        <v>1363</v>
      </c>
      <c r="B22" s="277" t="s">
        <v>1995</v>
      </c>
      <c r="C22" s="264">
        <v>3.45</v>
      </c>
    </row>
    <row r="23" spans="1:3" s="257" customFormat="1" ht="12" customHeight="1" x14ac:dyDescent="0.2">
      <c r="A23" s="257" t="s">
        <v>834</v>
      </c>
      <c r="B23" s="277" t="s">
        <v>1996</v>
      </c>
      <c r="C23" s="260">
        <v>55.533000000000023</v>
      </c>
    </row>
    <row r="24" spans="1:3" s="257" customFormat="1" ht="12" customHeight="1" x14ac:dyDescent="0.2">
      <c r="A24" s="257" t="s">
        <v>834</v>
      </c>
      <c r="B24" s="277" t="s">
        <v>1840</v>
      </c>
      <c r="C24" s="260">
        <v>10.061</v>
      </c>
    </row>
    <row r="25" spans="1:3" s="257" customFormat="1" ht="12" customHeight="1" x14ac:dyDescent="0.2">
      <c r="A25" s="257" t="s">
        <v>1365</v>
      </c>
      <c r="B25" s="277" t="s">
        <v>1366</v>
      </c>
      <c r="C25" s="260">
        <v>244.346</v>
      </c>
    </row>
    <row r="26" spans="1:3" s="257" customFormat="1" ht="12" customHeight="1" x14ac:dyDescent="0.2">
      <c r="A26" s="257" t="s">
        <v>834</v>
      </c>
      <c r="B26" s="277" t="s">
        <v>1367</v>
      </c>
      <c r="C26" s="260">
        <v>0.57599999999999996</v>
      </c>
    </row>
    <row r="27" spans="1:3" s="257" customFormat="1" ht="12" customHeight="1" x14ac:dyDescent="0.2">
      <c r="A27" s="257" t="s">
        <v>1368</v>
      </c>
      <c r="B27" s="278" t="s">
        <v>1369</v>
      </c>
      <c r="C27" s="260">
        <v>4.7160000000000002</v>
      </c>
    </row>
    <row r="28" spans="1:3" s="257" customFormat="1" ht="12" customHeight="1" x14ac:dyDescent="0.2">
      <c r="A28" s="257" t="s">
        <v>834</v>
      </c>
      <c r="B28" s="277" t="s">
        <v>1366</v>
      </c>
      <c r="C28" s="260">
        <v>160.72700000000003</v>
      </c>
    </row>
    <row r="29" spans="1:3" s="257" customFormat="1" ht="12" customHeight="1" x14ac:dyDescent="0.2">
      <c r="A29" s="257" t="s">
        <v>834</v>
      </c>
      <c r="B29" s="277" t="s">
        <v>1370</v>
      </c>
      <c r="C29" s="260">
        <v>83.466999999999985</v>
      </c>
    </row>
    <row r="30" spans="1:3" s="257" customFormat="1" ht="12" customHeight="1" x14ac:dyDescent="0.2">
      <c r="A30" s="257" t="s">
        <v>834</v>
      </c>
      <c r="B30" s="277" t="s">
        <v>1726</v>
      </c>
      <c r="C30" s="264">
        <v>38.093000000000004</v>
      </c>
    </row>
    <row r="31" spans="1:3" s="257" customFormat="1" ht="12" customHeight="1" x14ac:dyDescent="0.2">
      <c r="A31" s="257" t="s">
        <v>2776</v>
      </c>
      <c r="B31" s="278" t="s">
        <v>1371</v>
      </c>
      <c r="C31" s="260">
        <v>6.085</v>
      </c>
    </row>
    <row r="32" spans="1:3" s="257" customFormat="1" ht="12" customHeight="1" x14ac:dyDescent="0.2">
      <c r="A32" s="257" t="s">
        <v>1997</v>
      </c>
      <c r="B32" s="277" t="s">
        <v>2777</v>
      </c>
      <c r="C32" s="260">
        <v>8.4640000000000004</v>
      </c>
    </row>
    <row r="33" spans="1:3" s="257" customFormat="1" ht="12" customHeight="1" x14ac:dyDescent="0.2">
      <c r="A33" s="257" t="s">
        <v>1998</v>
      </c>
      <c r="B33" s="277" t="s">
        <v>1375</v>
      </c>
      <c r="C33" s="260">
        <v>17.04</v>
      </c>
    </row>
    <row r="34" spans="1:3" s="257" customFormat="1" ht="12" customHeight="1" x14ac:dyDescent="0.2">
      <c r="A34" s="257" t="s">
        <v>1374</v>
      </c>
      <c r="B34" s="278" t="s">
        <v>1375</v>
      </c>
      <c r="C34" s="260">
        <v>65.097000000000008</v>
      </c>
    </row>
    <row r="35" spans="1:3" s="257" customFormat="1" ht="12" customHeight="1" x14ac:dyDescent="0.2">
      <c r="A35" s="273" t="s">
        <v>834</v>
      </c>
      <c r="B35" s="277" t="s">
        <v>1376</v>
      </c>
      <c r="C35" s="260">
        <v>5039.0372745454515</v>
      </c>
    </row>
    <row r="36" spans="1:3" s="257" customFormat="1" ht="12" customHeight="1" x14ac:dyDescent="0.2">
      <c r="A36" s="273" t="s">
        <v>834</v>
      </c>
      <c r="B36" s="278" t="s">
        <v>1377</v>
      </c>
      <c r="C36" s="264">
        <v>157.89400000000003</v>
      </c>
    </row>
    <row r="37" spans="1:3" s="257" customFormat="1" ht="12" customHeight="1" x14ac:dyDescent="0.2">
      <c r="A37" s="273" t="s">
        <v>1379</v>
      </c>
      <c r="B37" s="277" t="s">
        <v>1376</v>
      </c>
      <c r="C37" s="260">
        <v>2.6660000000000004</v>
      </c>
    </row>
    <row r="38" spans="1:3" s="257" customFormat="1" ht="12" customHeight="1" x14ac:dyDescent="0.2">
      <c r="A38" s="273" t="s">
        <v>389</v>
      </c>
      <c r="B38" s="277" t="s">
        <v>1382</v>
      </c>
      <c r="C38" s="260">
        <v>12878.173999999997</v>
      </c>
    </row>
    <row r="39" spans="1:3" s="257" customFormat="1" ht="12" customHeight="1" x14ac:dyDescent="0.2">
      <c r="A39" s="257" t="s">
        <v>834</v>
      </c>
      <c r="B39" s="277" t="s">
        <v>1999</v>
      </c>
      <c r="C39" s="260">
        <v>5.0670000000000002</v>
      </c>
    </row>
    <row r="40" spans="1:3" s="257" customFormat="1" ht="12" customHeight="1" x14ac:dyDescent="0.2">
      <c r="A40" s="257" t="s">
        <v>1383</v>
      </c>
      <c r="B40" s="277" t="s">
        <v>1384</v>
      </c>
      <c r="C40" s="260">
        <v>19.341999999999999</v>
      </c>
    </row>
    <row r="41" spans="1:3" s="257" customFormat="1" ht="12" customHeight="1" x14ac:dyDescent="0.2">
      <c r="A41" s="257" t="s">
        <v>1385</v>
      </c>
      <c r="B41" s="277" t="s">
        <v>1386</v>
      </c>
      <c r="C41" s="260">
        <v>272.25899999999996</v>
      </c>
    </row>
    <row r="42" spans="1:3" s="257" customFormat="1" ht="12" customHeight="1" x14ac:dyDescent="0.2">
      <c r="A42" s="257" t="s">
        <v>834</v>
      </c>
      <c r="B42" s="277" t="s">
        <v>1387</v>
      </c>
      <c r="C42" s="260">
        <v>2.9540000000000002</v>
      </c>
    </row>
    <row r="43" spans="1:3" s="257" customFormat="1" ht="12" customHeight="1" x14ac:dyDescent="0.2">
      <c r="A43" s="257" t="s">
        <v>834</v>
      </c>
      <c r="B43" s="277" t="s">
        <v>1388</v>
      </c>
      <c r="C43" s="264">
        <v>5.7210000000000001</v>
      </c>
    </row>
    <row r="44" spans="1:3" s="257" customFormat="1" ht="12" customHeight="1" x14ac:dyDescent="0.2">
      <c r="A44" s="257" t="s">
        <v>1390</v>
      </c>
      <c r="B44" s="277" t="s">
        <v>2713</v>
      </c>
      <c r="C44" s="260">
        <v>7.7480000000000002</v>
      </c>
    </row>
    <row r="45" spans="1:3" s="268" customFormat="1" ht="12" customHeight="1" x14ac:dyDescent="0.2">
      <c r="A45" s="257" t="s">
        <v>1391</v>
      </c>
      <c r="B45" s="277" t="s">
        <v>1392</v>
      </c>
      <c r="C45" s="264">
        <v>7.2889999999999997</v>
      </c>
    </row>
    <row r="46" spans="1:3" s="257" customFormat="1" ht="12" customHeight="1" x14ac:dyDescent="0.2">
      <c r="A46" s="257" t="s">
        <v>2000</v>
      </c>
      <c r="B46" s="277" t="s">
        <v>1494</v>
      </c>
      <c r="C46" s="264">
        <v>6.2009999999999996</v>
      </c>
    </row>
    <row r="47" spans="1:3" s="257" customFormat="1" ht="12" customHeight="1" x14ac:dyDescent="0.2">
      <c r="A47" s="257" t="s">
        <v>834</v>
      </c>
      <c r="B47" s="277" t="s">
        <v>1277</v>
      </c>
      <c r="C47" s="264">
        <v>62.603000000000002</v>
      </c>
    </row>
    <row r="48" spans="1:3" s="257" customFormat="1" ht="12" customHeight="1" x14ac:dyDescent="0.2">
      <c r="A48" s="257" t="s">
        <v>1393</v>
      </c>
      <c r="B48" s="277" t="s">
        <v>2001</v>
      </c>
      <c r="C48" s="260">
        <v>58.448999999999998</v>
      </c>
    </row>
    <row r="49" spans="1:3" s="257" customFormat="1" ht="12" customHeight="1" x14ac:dyDescent="0.2">
      <c r="A49" s="257" t="s">
        <v>1399</v>
      </c>
      <c r="B49" s="278" t="s">
        <v>2778</v>
      </c>
      <c r="C49" s="260">
        <v>51.215999999999994</v>
      </c>
    </row>
    <row r="50" spans="1:3" ht="12" customHeight="1" x14ac:dyDescent="0.2">
      <c r="A50" s="264" t="s">
        <v>834</v>
      </c>
      <c r="B50" s="277" t="s">
        <v>1400</v>
      </c>
      <c r="C50" s="260">
        <v>10.038</v>
      </c>
    </row>
    <row r="51" spans="1:3" s="257" customFormat="1" ht="12" customHeight="1" x14ac:dyDescent="0.2">
      <c r="A51" s="257" t="s">
        <v>834</v>
      </c>
      <c r="B51" s="277" t="s">
        <v>1378</v>
      </c>
      <c r="C51" s="260">
        <v>3066.9939999999988</v>
      </c>
    </row>
    <row r="52" spans="1:3" s="257" customFormat="1" ht="12" customHeight="1" x14ac:dyDescent="0.2">
      <c r="A52" s="257" t="s">
        <v>1402</v>
      </c>
      <c r="B52" s="278" t="s">
        <v>1373</v>
      </c>
      <c r="C52" s="260">
        <v>54.368000000000002</v>
      </c>
    </row>
    <row r="53" spans="1:3" s="257" customFormat="1" ht="12" customHeight="1" x14ac:dyDescent="0.2">
      <c r="A53" s="257" t="s">
        <v>834</v>
      </c>
      <c r="B53" s="278" t="s">
        <v>1403</v>
      </c>
      <c r="C53" s="260">
        <v>46.801999999999985</v>
      </c>
    </row>
    <row r="54" spans="1:3" s="257" customFormat="1" ht="12" customHeight="1" x14ac:dyDescent="0.2">
      <c r="A54" s="257" t="s">
        <v>1404</v>
      </c>
      <c r="B54" s="277" t="s">
        <v>1403</v>
      </c>
      <c r="C54" s="260">
        <v>56.052999999999997</v>
      </c>
    </row>
    <row r="55" spans="1:3" s="257" customFormat="1" ht="12" customHeight="1" x14ac:dyDescent="0.2">
      <c r="A55" s="257" t="s">
        <v>1405</v>
      </c>
      <c r="B55" s="277" t="s">
        <v>1356</v>
      </c>
      <c r="C55" s="260">
        <v>0.48499999999999999</v>
      </c>
    </row>
    <row r="56" spans="1:3" s="257" customFormat="1" ht="12" customHeight="1" x14ac:dyDescent="0.2">
      <c r="A56" s="257" t="s">
        <v>834</v>
      </c>
      <c r="B56" s="277" t="s">
        <v>1406</v>
      </c>
      <c r="C56" s="260">
        <v>10.681999999999999</v>
      </c>
    </row>
    <row r="57" spans="1:3" s="257" customFormat="1" ht="12" customHeight="1" x14ac:dyDescent="0.2">
      <c r="A57" s="257" t="s">
        <v>834</v>
      </c>
      <c r="B57" s="277" t="s">
        <v>1407</v>
      </c>
      <c r="C57" s="260">
        <v>0.193</v>
      </c>
    </row>
    <row r="58" spans="1:3" s="257" customFormat="1" ht="12" customHeight="1" x14ac:dyDescent="0.2">
      <c r="A58" s="257" t="s">
        <v>834</v>
      </c>
      <c r="B58" s="277" t="s">
        <v>1409</v>
      </c>
      <c r="C58" s="260">
        <v>117.998</v>
      </c>
    </row>
    <row r="59" spans="1:3" s="257" customFormat="1" ht="12" customHeight="1" x14ac:dyDescent="0.2">
      <c r="A59" s="257" t="s">
        <v>1411</v>
      </c>
      <c r="B59" s="278" t="s">
        <v>1412</v>
      </c>
      <c r="C59" s="260">
        <v>15375.161000000004</v>
      </c>
    </row>
    <row r="60" spans="1:3" s="257" customFormat="1" ht="12" customHeight="1" x14ac:dyDescent="0.2">
      <c r="A60" s="257" t="s">
        <v>1413</v>
      </c>
      <c r="B60" s="278" t="s">
        <v>1412</v>
      </c>
      <c r="C60" s="260">
        <v>1366.4749999999999</v>
      </c>
    </row>
    <row r="61" spans="1:3" s="257" customFormat="1" ht="12" customHeight="1" x14ac:dyDescent="0.2">
      <c r="A61" s="257" t="s">
        <v>1414</v>
      </c>
      <c r="B61" s="278" t="s">
        <v>1415</v>
      </c>
      <c r="C61" s="260">
        <v>8337.3710000000046</v>
      </c>
    </row>
    <row r="62" spans="1:3" s="257" customFormat="1" ht="12" customHeight="1" x14ac:dyDescent="0.2">
      <c r="A62" s="257" t="s">
        <v>834</v>
      </c>
      <c r="B62" s="277" t="s">
        <v>1416</v>
      </c>
      <c r="C62" s="260">
        <v>1668.3360000000002</v>
      </c>
    </row>
    <row r="63" spans="1:3" s="257" customFormat="1" ht="12" customHeight="1" x14ac:dyDescent="0.2">
      <c r="A63" s="257" t="s">
        <v>834</v>
      </c>
      <c r="B63" s="278" t="s">
        <v>1417</v>
      </c>
      <c r="C63" s="260">
        <v>1629.5370000000009</v>
      </c>
    </row>
    <row r="64" spans="1:3" s="257" customFormat="1" ht="12" customHeight="1" x14ac:dyDescent="0.2">
      <c r="A64" s="257" t="s">
        <v>834</v>
      </c>
      <c r="B64" s="277" t="s">
        <v>1418</v>
      </c>
      <c r="C64" s="260">
        <v>8589.7529999999952</v>
      </c>
    </row>
    <row r="65" spans="1:3" s="257" customFormat="1" ht="12" customHeight="1" x14ac:dyDescent="0.2">
      <c r="A65" s="257" t="s">
        <v>834</v>
      </c>
      <c r="B65" s="277" t="s">
        <v>1397</v>
      </c>
      <c r="C65" s="260">
        <v>37.567</v>
      </c>
    </row>
    <row r="66" spans="1:3" s="257" customFormat="1" ht="12" customHeight="1" x14ac:dyDescent="0.2">
      <c r="A66" s="257" t="s">
        <v>1420</v>
      </c>
      <c r="B66" s="277" t="s">
        <v>1415</v>
      </c>
      <c r="C66" s="260">
        <v>61.570999999999998</v>
      </c>
    </row>
    <row r="67" spans="1:3" s="257" customFormat="1" ht="12" customHeight="1" x14ac:dyDescent="0.2">
      <c r="A67" s="257" t="s">
        <v>834</v>
      </c>
      <c r="B67" s="277" t="s">
        <v>1416</v>
      </c>
      <c r="C67" s="260">
        <v>469.56199999999995</v>
      </c>
    </row>
    <row r="68" spans="1:3" s="257" customFormat="1" ht="12" customHeight="1" x14ac:dyDescent="0.2">
      <c r="A68" s="257" t="s">
        <v>834</v>
      </c>
      <c r="B68" s="277" t="s">
        <v>1417</v>
      </c>
      <c r="C68" s="260">
        <v>10.750000000000002</v>
      </c>
    </row>
    <row r="69" spans="1:3" s="257" customFormat="1" ht="12" customHeight="1" x14ac:dyDescent="0.2">
      <c r="A69" s="257" t="s">
        <v>834</v>
      </c>
      <c r="B69" s="277" t="s">
        <v>1397</v>
      </c>
      <c r="C69" s="257">
        <v>358.99999999999994</v>
      </c>
    </row>
    <row r="70" spans="1:3" s="257" customFormat="1" ht="12" customHeight="1" x14ac:dyDescent="0.2">
      <c r="A70" s="257" t="s">
        <v>1421</v>
      </c>
      <c r="B70" s="277" t="s">
        <v>1415</v>
      </c>
      <c r="C70" s="260">
        <v>683.31999999999982</v>
      </c>
    </row>
    <row r="71" spans="1:3" s="257" customFormat="1" ht="12" customHeight="1" x14ac:dyDescent="0.2">
      <c r="A71" s="257" t="s">
        <v>834</v>
      </c>
      <c r="B71" s="277" t="s">
        <v>1417</v>
      </c>
      <c r="C71" s="264">
        <v>53.875</v>
      </c>
    </row>
    <row r="72" spans="1:3" s="257" customFormat="1" ht="12" customHeight="1" x14ac:dyDescent="0.2">
      <c r="A72" s="257" t="s">
        <v>834</v>
      </c>
      <c r="B72" s="277" t="s">
        <v>1418</v>
      </c>
      <c r="C72" s="260">
        <v>49.575000000000003</v>
      </c>
    </row>
    <row r="73" spans="1:3" s="257" customFormat="1" ht="12" customHeight="1" x14ac:dyDescent="0.2">
      <c r="A73" s="257" t="s">
        <v>1422</v>
      </c>
      <c r="B73" s="278" t="s">
        <v>1418</v>
      </c>
      <c r="C73" s="260">
        <v>118.63100000000001</v>
      </c>
    </row>
    <row r="74" spans="1:3" s="257" customFormat="1" ht="12" customHeight="1" x14ac:dyDescent="0.2">
      <c r="A74" s="257" t="s">
        <v>1423</v>
      </c>
      <c r="B74" s="278" t="s">
        <v>1418</v>
      </c>
      <c r="C74" s="260">
        <v>19.722999999999999</v>
      </c>
    </row>
    <row r="75" spans="1:3" s="257" customFormat="1" ht="12" customHeight="1" x14ac:dyDescent="0.2">
      <c r="A75" s="257" t="s">
        <v>1424</v>
      </c>
      <c r="B75" s="277" t="s">
        <v>1415</v>
      </c>
      <c r="C75" s="260">
        <v>401.36899999999991</v>
      </c>
    </row>
    <row r="76" spans="1:3" s="257" customFormat="1" ht="12" customHeight="1" x14ac:dyDescent="0.2">
      <c r="A76" s="257" t="s">
        <v>834</v>
      </c>
      <c r="B76" s="277" t="s">
        <v>2779</v>
      </c>
      <c r="C76" s="260">
        <v>15.647</v>
      </c>
    </row>
    <row r="77" spans="1:3" s="257" customFormat="1" ht="12" customHeight="1" x14ac:dyDescent="0.2">
      <c r="A77" s="257" t="s">
        <v>834</v>
      </c>
      <c r="B77" s="277" t="s">
        <v>1416</v>
      </c>
      <c r="C77" s="260">
        <v>333.91799999999995</v>
      </c>
    </row>
    <row r="78" spans="1:3" ht="12" customHeight="1" x14ac:dyDescent="0.2">
      <c r="A78" s="257" t="s">
        <v>834</v>
      </c>
      <c r="B78" s="277" t="s">
        <v>1417</v>
      </c>
      <c r="C78" s="260">
        <v>186.91099999999997</v>
      </c>
    </row>
    <row r="79" spans="1:3" s="257" customFormat="1" ht="12" customHeight="1" x14ac:dyDescent="0.2">
      <c r="A79" s="257" t="s">
        <v>834</v>
      </c>
      <c r="B79" s="277" t="s">
        <v>1418</v>
      </c>
      <c r="C79" s="260">
        <v>0.38600000000000001</v>
      </c>
    </row>
    <row r="80" spans="1:3" s="257" customFormat="1" ht="12" customHeight="1" x14ac:dyDescent="0.2">
      <c r="A80" s="257" t="s">
        <v>2003</v>
      </c>
      <c r="B80" s="277" t="s">
        <v>2780</v>
      </c>
      <c r="C80" s="260">
        <v>23.122</v>
      </c>
    </row>
    <row r="81" spans="1:4" s="257" customFormat="1" ht="12" customHeight="1" x14ac:dyDescent="0.2">
      <c r="A81" s="257" t="s">
        <v>2781</v>
      </c>
      <c r="B81" s="277" t="s">
        <v>1683</v>
      </c>
      <c r="C81" s="260">
        <v>2.06</v>
      </c>
    </row>
    <row r="82" spans="1:4" s="268" customFormat="1" ht="12" customHeight="1" x14ac:dyDescent="0.2">
      <c r="A82" s="257" t="s">
        <v>834</v>
      </c>
      <c r="B82" s="277" t="s">
        <v>2782</v>
      </c>
      <c r="C82" s="264">
        <v>3.92</v>
      </c>
      <c r="D82" s="257"/>
    </row>
    <row r="83" spans="1:4" s="257" customFormat="1" ht="12" customHeight="1" x14ac:dyDescent="0.2">
      <c r="A83" s="257" t="s">
        <v>1427</v>
      </c>
      <c r="B83" s="277" t="s">
        <v>1425</v>
      </c>
      <c r="C83" s="260">
        <v>87.787000000000006</v>
      </c>
    </row>
    <row r="84" spans="1:4" s="257" customFormat="1" ht="12" customHeight="1" x14ac:dyDescent="0.2">
      <c r="A84" s="257" t="s">
        <v>1428</v>
      </c>
      <c r="B84" s="278" t="s">
        <v>1430</v>
      </c>
      <c r="C84" s="260">
        <v>213.79299999999998</v>
      </c>
    </row>
    <row r="85" spans="1:4" s="257" customFormat="1" ht="12" customHeight="1" x14ac:dyDescent="0.2">
      <c r="A85" s="257" t="s">
        <v>834</v>
      </c>
      <c r="B85" s="278" t="s">
        <v>1395</v>
      </c>
      <c r="C85" s="260">
        <v>1573.0809999999951</v>
      </c>
    </row>
    <row r="86" spans="1:4" s="257" customFormat="1" ht="12" customHeight="1" x14ac:dyDescent="0.2">
      <c r="A86" s="257" t="s">
        <v>1433</v>
      </c>
      <c r="B86" s="277" t="s">
        <v>2717</v>
      </c>
      <c r="C86" s="260">
        <v>1.101</v>
      </c>
    </row>
    <row r="87" spans="1:4" s="257" customFormat="1" ht="12" customHeight="1" x14ac:dyDescent="0.2">
      <c r="A87" s="257" t="s">
        <v>834</v>
      </c>
      <c r="B87" s="277" t="s">
        <v>1395</v>
      </c>
      <c r="C87" s="264">
        <v>116.23618363636361</v>
      </c>
    </row>
    <row r="88" spans="1:4" s="257" customFormat="1" ht="12" customHeight="1" x14ac:dyDescent="0.2">
      <c r="A88" s="257" t="s">
        <v>1437</v>
      </c>
      <c r="B88" s="277" t="s">
        <v>1436</v>
      </c>
      <c r="C88" s="260">
        <v>15.65</v>
      </c>
    </row>
    <row r="89" spans="1:4" s="257" customFormat="1" ht="12" customHeight="1" x14ac:dyDescent="0.2">
      <c r="A89" s="257" t="s">
        <v>1438</v>
      </c>
      <c r="B89" s="277" t="s">
        <v>1439</v>
      </c>
      <c r="C89" s="264">
        <v>2.5489999999999999</v>
      </c>
    </row>
    <row r="90" spans="1:4" s="257" customFormat="1" ht="12" customHeight="1" x14ac:dyDescent="0.2">
      <c r="A90" s="257" t="s">
        <v>834</v>
      </c>
      <c r="B90" s="277" t="s">
        <v>1436</v>
      </c>
      <c r="C90" s="260">
        <v>258.57700000000006</v>
      </c>
    </row>
    <row r="91" spans="1:4" s="257" customFormat="1" ht="12" customHeight="1" x14ac:dyDescent="0.2">
      <c r="A91" s="257" t="s">
        <v>834</v>
      </c>
      <c r="B91" s="277" t="s">
        <v>1425</v>
      </c>
      <c r="C91" s="260">
        <v>993.83299999999974</v>
      </c>
    </row>
    <row r="92" spans="1:4" s="257" customFormat="1" ht="12" customHeight="1" x14ac:dyDescent="0.2">
      <c r="A92" s="257" t="s">
        <v>834</v>
      </c>
      <c r="B92" s="277" t="s">
        <v>1440</v>
      </c>
      <c r="C92" s="260">
        <v>2866.3289999999988</v>
      </c>
    </row>
    <row r="93" spans="1:4" s="257" customFormat="1" ht="12" customHeight="1" x14ac:dyDescent="0.2">
      <c r="A93" s="257" t="s">
        <v>1441</v>
      </c>
      <c r="B93" s="277" t="s">
        <v>1443</v>
      </c>
      <c r="C93" s="260">
        <v>8.0869999999999997</v>
      </c>
    </row>
    <row r="94" spans="1:4" s="257" customFormat="1" ht="12" customHeight="1" x14ac:dyDescent="0.2">
      <c r="A94" s="257" t="s">
        <v>834</v>
      </c>
      <c r="B94" s="277" t="s">
        <v>1366</v>
      </c>
      <c r="C94" s="264">
        <v>7.07</v>
      </c>
    </row>
    <row r="95" spans="1:4" s="257" customFormat="1" ht="12" customHeight="1" x14ac:dyDescent="0.2">
      <c r="A95" s="257" t="s">
        <v>834</v>
      </c>
      <c r="B95" s="277" t="s">
        <v>1367</v>
      </c>
      <c r="C95" s="260">
        <v>6.5879999999999992</v>
      </c>
    </row>
    <row r="96" spans="1:4" s="257" customFormat="1" ht="12" customHeight="1" x14ac:dyDescent="0.2">
      <c r="A96" s="257" t="s">
        <v>1271</v>
      </c>
      <c r="B96" s="277" t="s">
        <v>1272</v>
      </c>
      <c r="C96" s="257">
        <v>402.75299999999993</v>
      </c>
    </row>
    <row r="97" spans="1:3" s="257" customFormat="1" ht="12" customHeight="1" x14ac:dyDescent="0.2">
      <c r="A97" s="257" t="s">
        <v>2783</v>
      </c>
      <c r="B97" s="277" t="s">
        <v>1356</v>
      </c>
      <c r="C97" s="264">
        <v>124.52799999999999</v>
      </c>
    </row>
    <row r="98" spans="1:3" s="257" customFormat="1" ht="12" customHeight="1" x14ac:dyDescent="0.2">
      <c r="A98" s="257" t="s">
        <v>1444</v>
      </c>
      <c r="B98" s="277" t="s">
        <v>1445</v>
      </c>
      <c r="C98" s="260">
        <v>7.8819999999999997</v>
      </c>
    </row>
    <row r="99" spans="1:3" s="257" customFormat="1" ht="12" customHeight="1" x14ac:dyDescent="0.2">
      <c r="A99" s="257" t="s">
        <v>834</v>
      </c>
      <c r="B99" s="277" t="s">
        <v>1446</v>
      </c>
      <c r="C99" s="264">
        <v>2017.1529999999998</v>
      </c>
    </row>
    <row r="100" spans="1:3" s="257" customFormat="1" ht="12" customHeight="1" x14ac:dyDescent="0.2">
      <c r="A100" s="257" t="s">
        <v>1448</v>
      </c>
      <c r="B100" s="277" t="s">
        <v>1449</v>
      </c>
      <c r="C100" s="264">
        <v>4728.0069999999942</v>
      </c>
    </row>
    <row r="101" spans="1:3" s="257" customFormat="1" ht="12" customHeight="1" x14ac:dyDescent="0.2">
      <c r="A101" s="257" t="s">
        <v>834</v>
      </c>
      <c r="B101" s="278" t="s">
        <v>1450</v>
      </c>
      <c r="C101" s="260">
        <v>334.48300000000006</v>
      </c>
    </row>
    <row r="102" spans="1:3" s="257" customFormat="1" ht="12" customHeight="1" x14ac:dyDescent="0.2">
      <c r="A102" s="257" t="s">
        <v>1452</v>
      </c>
      <c r="B102" s="277" t="s">
        <v>1450</v>
      </c>
      <c r="C102" s="260">
        <v>1810.1160000000002</v>
      </c>
    </row>
    <row r="103" spans="1:3" s="257" customFormat="1" ht="12" customHeight="1" x14ac:dyDescent="0.2">
      <c r="A103" s="257" t="s">
        <v>1454</v>
      </c>
      <c r="B103" s="278" t="s">
        <v>1392</v>
      </c>
      <c r="C103" s="260">
        <v>2.988</v>
      </c>
    </row>
    <row r="104" spans="1:3" s="257" customFormat="1" ht="12" customHeight="1" x14ac:dyDescent="0.2">
      <c r="A104" s="257" t="s">
        <v>834</v>
      </c>
      <c r="B104" s="277" t="s">
        <v>2714</v>
      </c>
      <c r="C104" s="260">
        <v>143.98400000000001</v>
      </c>
    </row>
    <row r="105" spans="1:3" s="257" customFormat="1" ht="12" customHeight="1" x14ac:dyDescent="0.2">
      <c r="A105" s="257" t="s">
        <v>1455</v>
      </c>
      <c r="B105" s="277" t="s">
        <v>1456</v>
      </c>
      <c r="C105" s="264">
        <v>174.465</v>
      </c>
    </row>
    <row r="106" spans="1:3" s="257" customFormat="1" ht="12" customHeight="1" x14ac:dyDescent="0.2">
      <c r="A106" s="257" t="s">
        <v>834</v>
      </c>
      <c r="B106" s="277" t="s">
        <v>2004</v>
      </c>
      <c r="C106" s="260">
        <v>6.1319999999999997</v>
      </c>
    </row>
    <row r="107" spans="1:3" s="257" customFormat="1" ht="12" customHeight="1" x14ac:dyDescent="0.2">
      <c r="A107" s="257" t="s">
        <v>1458</v>
      </c>
      <c r="B107" s="278" t="s">
        <v>2005</v>
      </c>
      <c r="C107" s="260">
        <v>2.85</v>
      </c>
    </row>
    <row r="108" spans="1:3" s="257" customFormat="1" ht="12" customHeight="1" x14ac:dyDescent="0.2">
      <c r="A108" s="257" t="s">
        <v>834</v>
      </c>
      <c r="B108" s="278" t="s">
        <v>1459</v>
      </c>
      <c r="C108" s="260">
        <v>88.998999999999995</v>
      </c>
    </row>
    <row r="109" spans="1:3" s="257" customFormat="1" ht="12" customHeight="1" x14ac:dyDescent="0.2">
      <c r="A109" s="257" t="s">
        <v>834</v>
      </c>
      <c r="B109" s="277" t="s">
        <v>2006</v>
      </c>
      <c r="C109" s="264">
        <v>20.666</v>
      </c>
    </row>
    <row r="110" spans="1:3" s="257" customFormat="1" ht="12" customHeight="1" x14ac:dyDescent="0.2">
      <c r="A110" s="257" t="s">
        <v>2007</v>
      </c>
      <c r="B110" s="277" t="s">
        <v>1829</v>
      </c>
      <c r="C110" s="264">
        <v>0.47799999999999998</v>
      </c>
    </row>
    <row r="111" spans="1:3" s="257" customFormat="1" ht="12" customHeight="1" x14ac:dyDescent="0.2">
      <c r="A111" s="257" t="s">
        <v>2008</v>
      </c>
      <c r="B111" s="277" t="s">
        <v>1736</v>
      </c>
      <c r="C111" s="260">
        <v>3.2770000000000001</v>
      </c>
    </row>
    <row r="112" spans="1:3" s="257" customFormat="1" ht="12" customHeight="1" x14ac:dyDescent="0.2">
      <c r="A112" s="257" t="s">
        <v>2009</v>
      </c>
      <c r="B112" s="277" t="s">
        <v>1397</v>
      </c>
      <c r="C112" s="260">
        <v>7.0940000000000003</v>
      </c>
    </row>
    <row r="113" spans="1:5" s="257" customFormat="1" ht="12" customHeight="1" x14ac:dyDescent="0.2">
      <c r="A113" s="257" t="s">
        <v>1466</v>
      </c>
      <c r="B113" s="277" t="s">
        <v>2718</v>
      </c>
      <c r="C113" s="260">
        <v>607.32200000000012</v>
      </c>
    </row>
    <row r="114" spans="1:5" s="257" customFormat="1" ht="12" customHeight="1" x14ac:dyDescent="0.2">
      <c r="A114" s="257" t="s">
        <v>834</v>
      </c>
      <c r="B114" s="277" t="s">
        <v>1467</v>
      </c>
      <c r="C114" s="260">
        <v>601.80000000000007</v>
      </c>
    </row>
    <row r="115" spans="1:5" s="257" customFormat="1" ht="12" customHeight="1" x14ac:dyDescent="0.2">
      <c r="A115" s="257" t="s">
        <v>834</v>
      </c>
      <c r="B115" s="277" t="s">
        <v>1468</v>
      </c>
      <c r="C115" s="260">
        <v>186.23999999999995</v>
      </c>
      <c r="E115" s="264"/>
    </row>
    <row r="116" spans="1:5" s="257" customFormat="1" ht="12" customHeight="1" x14ac:dyDescent="0.2">
      <c r="A116" s="257" t="s">
        <v>1469</v>
      </c>
      <c r="B116" s="277" t="s">
        <v>2718</v>
      </c>
      <c r="C116" s="260">
        <v>478.24900000000008</v>
      </c>
    </row>
    <row r="117" spans="1:5" s="257" customFormat="1" ht="12" customHeight="1" x14ac:dyDescent="0.2">
      <c r="A117" s="257" t="s">
        <v>834</v>
      </c>
      <c r="B117" s="277" t="s">
        <v>2719</v>
      </c>
      <c r="C117" s="260">
        <v>73.728999999999999</v>
      </c>
    </row>
    <row r="118" spans="1:5" s="257" customFormat="1" ht="12" customHeight="1" x14ac:dyDescent="0.2">
      <c r="A118" s="257" t="s">
        <v>834</v>
      </c>
      <c r="B118" s="277" t="s">
        <v>1467</v>
      </c>
      <c r="C118" s="260">
        <v>56.435000000000009</v>
      </c>
    </row>
    <row r="119" spans="1:5" s="257" customFormat="1" ht="12" customHeight="1" x14ac:dyDescent="0.2">
      <c r="A119" s="257" t="s">
        <v>834</v>
      </c>
      <c r="B119" s="277" t="s">
        <v>1468</v>
      </c>
      <c r="C119" s="260">
        <v>12.989000000000001</v>
      </c>
    </row>
    <row r="120" spans="1:5" s="257" customFormat="1" ht="12" customHeight="1" x14ac:dyDescent="0.2">
      <c r="A120" s="257" t="s">
        <v>834</v>
      </c>
      <c r="B120" s="277" t="s">
        <v>2784</v>
      </c>
      <c r="C120" s="260">
        <v>7.4050000000000002</v>
      </c>
    </row>
    <row r="121" spans="1:5" s="257" customFormat="1" ht="12" customHeight="1" x14ac:dyDescent="0.2">
      <c r="A121" s="257" t="s">
        <v>834</v>
      </c>
      <c r="B121" s="277" t="s">
        <v>1470</v>
      </c>
      <c r="C121" s="260">
        <v>97.241000000000014</v>
      </c>
    </row>
    <row r="122" spans="1:5" s="257" customFormat="1" ht="12" customHeight="1" x14ac:dyDescent="0.2">
      <c r="A122" s="257" t="s">
        <v>1471</v>
      </c>
      <c r="B122" s="277" t="s">
        <v>1472</v>
      </c>
      <c r="C122" s="260">
        <v>25.270000000000003</v>
      </c>
    </row>
    <row r="123" spans="1:5" s="257" customFormat="1" ht="12" customHeight="1" x14ac:dyDescent="0.2">
      <c r="A123" s="257" t="s">
        <v>1473</v>
      </c>
      <c r="B123" s="277" t="s">
        <v>1474</v>
      </c>
      <c r="C123" s="260">
        <v>7035.291000000002</v>
      </c>
    </row>
    <row r="124" spans="1:5" s="257" customFormat="1" ht="12" customHeight="1" x14ac:dyDescent="0.2">
      <c r="A124" s="257" t="s">
        <v>1475</v>
      </c>
      <c r="B124" s="277" t="s">
        <v>1474</v>
      </c>
      <c r="C124" s="260">
        <v>75.092999999999989</v>
      </c>
    </row>
    <row r="125" spans="1:5" s="257" customFormat="1" ht="12" customHeight="1" x14ac:dyDescent="0.2">
      <c r="A125" s="257" t="s">
        <v>1476</v>
      </c>
      <c r="B125" s="277" t="s">
        <v>1477</v>
      </c>
      <c r="C125" s="260">
        <v>0.443</v>
      </c>
    </row>
    <row r="126" spans="1:5" s="257" customFormat="1" ht="12" customHeight="1" x14ac:dyDescent="0.2">
      <c r="A126" s="257" t="s">
        <v>834</v>
      </c>
      <c r="B126" s="277" t="s">
        <v>1436</v>
      </c>
      <c r="C126" s="260">
        <v>17.766999999999999</v>
      </c>
    </row>
    <row r="127" spans="1:5" s="257" customFormat="1" ht="12" customHeight="1" x14ac:dyDescent="0.2">
      <c r="A127" s="257" t="s">
        <v>834</v>
      </c>
      <c r="B127" s="277" t="s">
        <v>1478</v>
      </c>
      <c r="C127" s="260">
        <v>26.013000000000002</v>
      </c>
    </row>
    <row r="128" spans="1:5" s="257" customFormat="1" ht="12" customHeight="1" x14ac:dyDescent="0.2">
      <c r="A128" s="257" t="s">
        <v>834</v>
      </c>
      <c r="B128" s="277" t="s">
        <v>1736</v>
      </c>
      <c r="C128" s="260">
        <v>25.151000000000003</v>
      </c>
    </row>
    <row r="129" spans="1:3" s="257" customFormat="1" ht="12" customHeight="1" x14ac:dyDescent="0.2">
      <c r="A129" s="257" t="s">
        <v>834</v>
      </c>
      <c r="B129" s="277" t="s">
        <v>1479</v>
      </c>
      <c r="C129" s="260">
        <v>11.340999999999999</v>
      </c>
    </row>
    <row r="130" spans="1:3" s="257" customFormat="1" ht="12" customHeight="1" x14ac:dyDescent="0.2">
      <c r="A130" s="257" t="s">
        <v>1488</v>
      </c>
      <c r="B130" s="277" t="s">
        <v>1447</v>
      </c>
      <c r="C130" s="260">
        <v>647.71500000000003</v>
      </c>
    </row>
    <row r="131" spans="1:3" s="257" customFormat="1" ht="12" customHeight="1" x14ac:dyDescent="0.2">
      <c r="A131" s="257" t="s">
        <v>1489</v>
      </c>
      <c r="B131" s="277" t="s">
        <v>1495</v>
      </c>
      <c r="C131" s="260">
        <v>1.9630000000000001</v>
      </c>
    </row>
    <row r="132" spans="1:3" s="257" customFormat="1" ht="12" customHeight="1" x14ac:dyDescent="0.2">
      <c r="A132" s="257" t="s">
        <v>834</v>
      </c>
      <c r="B132" s="277" t="s">
        <v>2720</v>
      </c>
      <c r="C132" s="260">
        <v>27.36</v>
      </c>
    </row>
    <row r="133" spans="1:3" s="257" customFormat="1" ht="12" customHeight="1" x14ac:dyDescent="0.2">
      <c r="A133" s="257" t="s">
        <v>834</v>
      </c>
      <c r="B133" s="277" t="s">
        <v>2010</v>
      </c>
      <c r="C133" s="260">
        <v>0.60899999999999999</v>
      </c>
    </row>
    <row r="134" spans="1:3" s="257" customFormat="1" ht="12" customHeight="1" x14ac:dyDescent="0.2">
      <c r="A134" s="257" t="s">
        <v>834</v>
      </c>
      <c r="B134" s="277" t="s">
        <v>1492</v>
      </c>
      <c r="C134" s="260">
        <v>6.42</v>
      </c>
    </row>
    <row r="135" spans="1:3" s="257" customFormat="1" ht="12" customHeight="1" x14ac:dyDescent="0.2">
      <c r="A135" s="257" t="s">
        <v>834</v>
      </c>
      <c r="B135" s="277" t="s">
        <v>1515</v>
      </c>
      <c r="C135" s="260">
        <v>23.349000000000004</v>
      </c>
    </row>
    <row r="136" spans="1:3" s="257" customFormat="1" ht="12" customHeight="1" x14ac:dyDescent="0.2">
      <c r="A136" s="257" t="s">
        <v>1493</v>
      </c>
      <c r="B136" s="277" t="s">
        <v>1490</v>
      </c>
      <c r="C136" s="260">
        <v>43.977999999999994</v>
      </c>
    </row>
    <row r="137" spans="1:3" s="257" customFormat="1" ht="12" customHeight="1" x14ac:dyDescent="0.2">
      <c r="A137" s="257" t="s">
        <v>1276</v>
      </c>
      <c r="B137" s="277" t="s">
        <v>1495</v>
      </c>
      <c r="C137" s="260">
        <v>32.881</v>
      </c>
    </row>
    <row r="138" spans="1:3" s="257" customFormat="1" ht="12" customHeight="1" x14ac:dyDescent="0.2">
      <c r="A138" s="257" t="s">
        <v>834</v>
      </c>
      <c r="B138" s="277" t="s">
        <v>1277</v>
      </c>
      <c r="C138" s="260">
        <v>157.08099999999999</v>
      </c>
    </row>
    <row r="139" spans="1:3" s="257" customFormat="1" ht="12" customHeight="1" x14ac:dyDescent="0.2">
      <c r="A139" s="257" t="s">
        <v>834</v>
      </c>
      <c r="B139" s="277" t="s">
        <v>1279</v>
      </c>
      <c r="C139" s="260">
        <v>706.45929999999998</v>
      </c>
    </row>
    <row r="140" spans="1:3" s="257" customFormat="1" ht="12" customHeight="1" x14ac:dyDescent="0.2">
      <c r="A140" s="257" t="s">
        <v>834</v>
      </c>
      <c r="B140" s="277" t="s">
        <v>2720</v>
      </c>
      <c r="C140" s="260">
        <v>88.509</v>
      </c>
    </row>
    <row r="141" spans="1:3" s="257" customFormat="1" ht="12" customHeight="1" x14ac:dyDescent="0.2">
      <c r="A141" s="257" t="s">
        <v>2011</v>
      </c>
      <c r="B141" s="277" t="s">
        <v>1494</v>
      </c>
      <c r="C141" s="260">
        <v>38.494</v>
      </c>
    </row>
    <row r="142" spans="1:3" s="257" customFormat="1" ht="12" customHeight="1" x14ac:dyDescent="0.2">
      <c r="A142" s="257" t="s">
        <v>1497</v>
      </c>
      <c r="B142" s="277" t="s">
        <v>1495</v>
      </c>
      <c r="C142" s="260">
        <v>69.343999999999994</v>
      </c>
    </row>
    <row r="143" spans="1:3" s="257" customFormat="1" ht="12" customHeight="1" x14ac:dyDescent="0.2">
      <c r="A143" s="257" t="s">
        <v>1499</v>
      </c>
      <c r="B143" s="277" t="s">
        <v>1495</v>
      </c>
      <c r="C143" s="260">
        <v>4.1479999999999997</v>
      </c>
    </row>
    <row r="144" spans="1:3" s="257" customFormat="1" ht="12" customHeight="1" x14ac:dyDescent="0.2">
      <c r="A144" s="257" t="s">
        <v>1500</v>
      </c>
      <c r="B144" s="277" t="s">
        <v>2012</v>
      </c>
      <c r="C144" s="260">
        <v>1.619</v>
      </c>
    </row>
    <row r="145" spans="1:3" s="257" customFormat="1" ht="12" customHeight="1" x14ac:dyDescent="0.2">
      <c r="A145" s="257" t="s">
        <v>1502</v>
      </c>
      <c r="B145" s="277" t="s">
        <v>1495</v>
      </c>
      <c r="C145" s="260">
        <v>11.643000000000001</v>
      </c>
    </row>
    <row r="146" spans="1:3" s="257" customFormat="1" ht="12" customHeight="1" x14ac:dyDescent="0.2">
      <c r="A146" s="257" t="s">
        <v>834</v>
      </c>
      <c r="B146" s="277" t="s">
        <v>2720</v>
      </c>
      <c r="C146" s="260">
        <v>0.92999999999999994</v>
      </c>
    </row>
    <row r="147" spans="1:3" s="257" customFormat="1" ht="12" customHeight="1" x14ac:dyDescent="0.2">
      <c r="A147" s="257" t="s">
        <v>1505</v>
      </c>
      <c r="B147" s="277" t="s">
        <v>1506</v>
      </c>
      <c r="C147" s="260">
        <v>2.8660000000000001</v>
      </c>
    </row>
    <row r="148" spans="1:3" s="257" customFormat="1" ht="12" customHeight="1" x14ac:dyDescent="0.2">
      <c r="A148" s="257" t="s">
        <v>1508</v>
      </c>
      <c r="B148" s="277" t="s">
        <v>1277</v>
      </c>
      <c r="C148" s="260">
        <v>260.11699999999996</v>
      </c>
    </row>
    <row r="149" spans="1:3" s="257" customFormat="1" ht="12" customHeight="1" x14ac:dyDescent="0.2">
      <c r="A149" s="257" t="s">
        <v>2013</v>
      </c>
      <c r="B149" s="277" t="s">
        <v>1608</v>
      </c>
      <c r="C149" s="260">
        <v>6.9409999999999998</v>
      </c>
    </row>
    <row r="150" spans="1:3" s="257" customFormat="1" ht="12" customHeight="1" x14ac:dyDescent="0.2">
      <c r="A150" s="257" t="s">
        <v>2014</v>
      </c>
      <c r="B150" s="277" t="s">
        <v>1515</v>
      </c>
      <c r="C150" s="260">
        <v>1.8599999999999999</v>
      </c>
    </row>
    <row r="151" spans="1:3" s="257" customFormat="1" ht="12" customHeight="1" x14ac:dyDescent="0.2">
      <c r="A151" s="257" t="s">
        <v>1509</v>
      </c>
      <c r="B151" s="277" t="s">
        <v>2721</v>
      </c>
      <c r="C151" s="260">
        <v>1.56</v>
      </c>
    </row>
    <row r="152" spans="1:3" s="257" customFormat="1" ht="12" customHeight="1" x14ac:dyDescent="0.2">
      <c r="A152" s="257" t="s">
        <v>1510</v>
      </c>
      <c r="B152" s="277" t="s">
        <v>1511</v>
      </c>
      <c r="C152" s="260">
        <v>107.968</v>
      </c>
    </row>
    <row r="153" spans="1:3" s="257" customFormat="1" ht="12" customHeight="1" x14ac:dyDescent="0.2">
      <c r="A153" s="257" t="s">
        <v>834</v>
      </c>
      <c r="B153" s="277" t="s">
        <v>1512</v>
      </c>
      <c r="C153" s="260">
        <v>315.50899999999984</v>
      </c>
    </row>
    <row r="154" spans="1:3" s="257" customFormat="1" ht="12" customHeight="1" x14ac:dyDescent="0.2">
      <c r="A154" s="257" t="s">
        <v>834</v>
      </c>
      <c r="B154" s="277" t="s">
        <v>1513</v>
      </c>
      <c r="C154" s="260">
        <v>1.4139999999999999</v>
      </c>
    </row>
    <row r="155" spans="1:3" s="257" customFormat="1" ht="12" customHeight="1" x14ac:dyDescent="0.2">
      <c r="A155" s="257" t="s">
        <v>834</v>
      </c>
      <c r="B155" s="277" t="s">
        <v>2722</v>
      </c>
      <c r="C155" s="260">
        <v>75.454999999999998</v>
      </c>
    </row>
    <row r="156" spans="1:3" s="257" customFormat="1" ht="12" customHeight="1" x14ac:dyDescent="0.2">
      <c r="A156" s="257" t="s">
        <v>1514</v>
      </c>
      <c r="B156" s="277" t="s">
        <v>2723</v>
      </c>
      <c r="C156" s="260">
        <v>6.0289999999999999</v>
      </c>
    </row>
    <row r="157" spans="1:3" s="257" customFormat="1" ht="12" customHeight="1" x14ac:dyDescent="0.2">
      <c r="A157" s="257" t="s">
        <v>834</v>
      </c>
      <c r="B157" s="277" t="s">
        <v>1515</v>
      </c>
      <c r="C157" s="260">
        <v>94.742999999999995</v>
      </c>
    </row>
    <row r="158" spans="1:3" s="257" customFormat="1" ht="12" customHeight="1" x14ac:dyDescent="0.2">
      <c r="A158" s="257" t="s">
        <v>1516</v>
      </c>
      <c r="B158" s="277" t="s">
        <v>1942</v>
      </c>
      <c r="C158" s="260">
        <v>18.489999999999998</v>
      </c>
    </row>
    <row r="159" spans="1:3" s="257" customFormat="1" ht="12" customHeight="1" x14ac:dyDescent="0.2">
      <c r="A159" s="257" t="s">
        <v>1518</v>
      </c>
      <c r="B159" s="277" t="s">
        <v>1519</v>
      </c>
      <c r="C159" s="260">
        <v>271.16600000000011</v>
      </c>
    </row>
    <row r="160" spans="1:3" s="257" customFormat="1" ht="12" customHeight="1" x14ac:dyDescent="0.2">
      <c r="A160" s="257" t="s">
        <v>834</v>
      </c>
      <c r="B160" s="277" t="s">
        <v>1512</v>
      </c>
      <c r="C160" s="260">
        <v>177.107</v>
      </c>
    </row>
    <row r="161" spans="1:3" s="257" customFormat="1" ht="12" customHeight="1" x14ac:dyDescent="0.2">
      <c r="A161" s="257" t="s">
        <v>2724</v>
      </c>
      <c r="B161" s="277" t="s">
        <v>1520</v>
      </c>
      <c r="C161" s="260">
        <v>89.4314109090909</v>
      </c>
    </row>
    <row r="162" spans="1:3" s="257" customFormat="1" ht="12" customHeight="1" x14ac:dyDescent="0.2">
      <c r="A162" s="257" t="s">
        <v>834</v>
      </c>
      <c r="B162" s="277" t="s">
        <v>2015</v>
      </c>
      <c r="C162" s="260">
        <v>1.5529999999999999</v>
      </c>
    </row>
    <row r="163" spans="1:3" s="257" customFormat="1" ht="12" customHeight="1" x14ac:dyDescent="0.2">
      <c r="A163" s="257" t="s">
        <v>1521</v>
      </c>
      <c r="B163" s="277" t="s">
        <v>1522</v>
      </c>
      <c r="C163" s="260">
        <v>1.8569999999999998</v>
      </c>
    </row>
    <row r="164" spans="1:3" s="257" customFormat="1" ht="12" customHeight="1" x14ac:dyDescent="0.2">
      <c r="A164" s="257" t="s">
        <v>1523</v>
      </c>
      <c r="B164" s="277" t="s">
        <v>1522</v>
      </c>
      <c r="C164" s="260">
        <v>74.712000000000018</v>
      </c>
    </row>
    <row r="165" spans="1:3" s="257" customFormat="1" ht="12" customHeight="1" x14ac:dyDescent="0.2">
      <c r="A165" s="257" t="s">
        <v>2016</v>
      </c>
      <c r="B165" s="277" t="s">
        <v>2017</v>
      </c>
      <c r="C165" s="260">
        <v>9.2569999999999997</v>
      </c>
    </row>
    <row r="166" spans="1:3" s="257" customFormat="1" ht="12" customHeight="1" x14ac:dyDescent="0.2">
      <c r="A166" s="257" t="s">
        <v>834</v>
      </c>
      <c r="B166" s="277" t="s">
        <v>2018</v>
      </c>
      <c r="C166" s="260">
        <v>6.1899999999999995</v>
      </c>
    </row>
    <row r="167" spans="1:3" s="257" customFormat="1" ht="12" customHeight="1" x14ac:dyDescent="0.2">
      <c r="A167" s="257" t="s">
        <v>834</v>
      </c>
      <c r="B167" s="277" t="s">
        <v>1525</v>
      </c>
      <c r="C167" s="260">
        <v>5.4740000000000002</v>
      </c>
    </row>
    <row r="168" spans="1:3" s="257" customFormat="1" ht="12" customHeight="1" x14ac:dyDescent="0.2">
      <c r="A168" s="257" t="s">
        <v>1526</v>
      </c>
      <c r="B168" s="277" t="s">
        <v>1527</v>
      </c>
      <c r="C168" s="260">
        <v>39.96</v>
      </c>
    </row>
    <row r="169" spans="1:3" s="257" customFormat="1" ht="12" customHeight="1" x14ac:dyDescent="0.2">
      <c r="A169" s="257" t="s">
        <v>2019</v>
      </c>
      <c r="B169" s="277" t="s">
        <v>2020</v>
      </c>
      <c r="C169" s="260">
        <v>2.75</v>
      </c>
    </row>
    <row r="170" spans="1:3" s="257" customFormat="1" ht="12" customHeight="1" x14ac:dyDescent="0.2">
      <c r="A170" s="257" t="s">
        <v>834</v>
      </c>
      <c r="B170" s="277" t="s">
        <v>2785</v>
      </c>
      <c r="C170" s="260">
        <v>2.16</v>
      </c>
    </row>
    <row r="171" spans="1:3" s="257" customFormat="1" ht="12" customHeight="1" x14ac:dyDescent="0.2">
      <c r="A171" s="257" t="s">
        <v>584</v>
      </c>
      <c r="B171" s="277" t="s">
        <v>1529</v>
      </c>
      <c r="C171" s="260">
        <v>259.92500000000001</v>
      </c>
    </row>
    <row r="172" spans="1:3" s="257" customFormat="1" ht="12" customHeight="1" x14ac:dyDescent="0.2">
      <c r="A172" s="257" t="s">
        <v>834</v>
      </c>
      <c r="B172" s="277" t="s">
        <v>1530</v>
      </c>
      <c r="C172" s="260">
        <v>10.951000000000001</v>
      </c>
    </row>
    <row r="173" spans="1:3" s="257" customFormat="1" ht="12" customHeight="1" x14ac:dyDescent="0.2">
      <c r="A173" s="257" t="s">
        <v>1531</v>
      </c>
      <c r="B173" s="277" t="s">
        <v>1530</v>
      </c>
      <c r="C173" s="260">
        <v>8.2609999999999992</v>
      </c>
    </row>
    <row r="174" spans="1:3" s="257" customFormat="1" ht="12" customHeight="1" x14ac:dyDescent="0.2">
      <c r="A174" s="257" t="s">
        <v>2021</v>
      </c>
      <c r="B174" s="277" t="s">
        <v>2022</v>
      </c>
      <c r="C174" s="260">
        <v>5.399</v>
      </c>
    </row>
    <row r="175" spans="1:3" s="257" customFormat="1" ht="12" customHeight="1" x14ac:dyDescent="0.2">
      <c r="A175" s="257" t="s">
        <v>2023</v>
      </c>
      <c r="B175" s="277" t="s">
        <v>1699</v>
      </c>
      <c r="C175" s="260">
        <v>39.367999999999995</v>
      </c>
    </row>
    <row r="176" spans="1:3" s="257" customFormat="1" ht="12" customHeight="1" x14ac:dyDescent="0.2">
      <c r="A176" s="257" t="s">
        <v>1532</v>
      </c>
      <c r="B176" s="277" t="s">
        <v>2024</v>
      </c>
      <c r="C176" s="260">
        <v>16.28</v>
      </c>
    </row>
    <row r="177" spans="1:3" s="257" customFormat="1" ht="12" customHeight="1" x14ac:dyDescent="0.2">
      <c r="A177" s="257" t="s">
        <v>2025</v>
      </c>
      <c r="B177" s="277" t="s">
        <v>1806</v>
      </c>
      <c r="C177" s="260">
        <v>4.1039999999999992</v>
      </c>
    </row>
    <row r="178" spans="1:3" s="257" customFormat="1" ht="12" customHeight="1" x14ac:dyDescent="0.2">
      <c r="A178" s="257" t="s">
        <v>1534</v>
      </c>
      <c r="B178" s="277" t="s">
        <v>2786</v>
      </c>
      <c r="C178" s="260">
        <v>4.9829999999999997</v>
      </c>
    </row>
    <row r="179" spans="1:3" s="257" customFormat="1" ht="12" customHeight="1" x14ac:dyDescent="0.2">
      <c r="A179" s="257" t="s">
        <v>834</v>
      </c>
      <c r="B179" s="277" t="s">
        <v>1535</v>
      </c>
      <c r="C179" s="260">
        <v>5.9080000000000004</v>
      </c>
    </row>
    <row r="180" spans="1:3" s="257" customFormat="1" ht="12" customHeight="1" x14ac:dyDescent="0.2">
      <c r="A180" s="257" t="s">
        <v>1536</v>
      </c>
      <c r="B180" s="277" t="s">
        <v>1537</v>
      </c>
      <c r="C180" s="260">
        <v>7103.2240000000038</v>
      </c>
    </row>
    <row r="181" spans="1:3" s="257" customFormat="1" ht="12" customHeight="1" x14ac:dyDescent="0.2">
      <c r="A181" s="257" t="s">
        <v>1538</v>
      </c>
      <c r="B181" s="277" t="s">
        <v>1539</v>
      </c>
      <c r="C181" s="260">
        <v>5.9560000000000004</v>
      </c>
    </row>
    <row r="182" spans="1:3" s="257" customFormat="1" ht="12" customHeight="1" x14ac:dyDescent="0.2">
      <c r="A182" s="257" t="s">
        <v>834</v>
      </c>
      <c r="B182" s="277" t="s">
        <v>1540</v>
      </c>
      <c r="C182" s="260">
        <v>10491.872000000003</v>
      </c>
    </row>
    <row r="183" spans="1:3" s="257" customFormat="1" ht="12" customHeight="1" x14ac:dyDescent="0.2">
      <c r="A183" s="257" t="s">
        <v>834</v>
      </c>
      <c r="B183" s="277" t="s">
        <v>1451</v>
      </c>
      <c r="C183" s="260">
        <v>12762.881999999998</v>
      </c>
    </row>
    <row r="184" spans="1:3" s="257" customFormat="1" ht="12" customHeight="1" x14ac:dyDescent="0.2">
      <c r="A184" s="257" t="s">
        <v>2026</v>
      </c>
      <c r="B184" s="277" t="s">
        <v>1451</v>
      </c>
      <c r="C184" s="260">
        <v>49.162000000000006</v>
      </c>
    </row>
    <row r="185" spans="1:3" s="257" customFormat="1" ht="12" customHeight="1" x14ac:dyDescent="0.2">
      <c r="A185" s="257" t="s">
        <v>1541</v>
      </c>
      <c r="B185" s="277" t="s">
        <v>1543</v>
      </c>
      <c r="C185" s="260">
        <v>551.24599999999987</v>
      </c>
    </row>
    <row r="186" spans="1:3" s="257" customFormat="1" ht="12" customHeight="1" x14ac:dyDescent="0.2">
      <c r="A186" s="257" t="s">
        <v>834</v>
      </c>
      <c r="B186" s="277" t="s">
        <v>2027</v>
      </c>
      <c r="C186" s="260">
        <v>59.610999999999997</v>
      </c>
    </row>
    <row r="187" spans="1:3" s="257" customFormat="1" ht="12" customHeight="1" x14ac:dyDescent="0.2">
      <c r="A187" s="257" t="s">
        <v>834</v>
      </c>
      <c r="B187" s="277" t="s">
        <v>2028</v>
      </c>
      <c r="C187" s="260">
        <v>48.710999999999991</v>
      </c>
    </row>
    <row r="188" spans="1:3" s="257" customFormat="1" ht="12" customHeight="1" x14ac:dyDescent="0.2">
      <c r="A188" s="257" t="s">
        <v>834</v>
      </c>
      <c r="B188" s="277" t="s">
        <v>1545</v>
      </c>
      <c r="C188" s="260">
        <v>417.22300000000001</v>
      </c>
    </row>
    <row r="189" spans="1:3" s="257" customFormat="1" ht="12" customHeight="1" x14ac:dyDescent="0.2">
      <c r="A189" s="257" t="s">
        <v>834</v>
      </c>
      <c r="B189" s="277" t="s">
        <v>1546</v>
      </c>
      <c r="C189" s="260">
        <v>142.76899999999998</v>
      </c>
    </row>
    <row r="190" spans="1:3" s="257" customFormat="1" ht="12" customHeight="1" x14ac:dyDescent="0.2">
      <c r="A190" s="257" t="s">
        <v>834</v>
      </c>
      <c r="B190" s="277" t="s">
        <v>1547</v>
      </c>
      <c r="C190" s="260">
        <v>74.373999999999995</v>
      </c>
    </row>
    <row r="191" spans="1:3" s="257" customFormat="1" ht="12" customHeight="1" x14ac:dyDescent="0.2">
      <c r="A191" s="257" t="s">
        <v>834</v>
      </c>
      <c r="B191" s="277" t="s">
        <v>1548</v>
      </c>
      <c r="C191" s="260">
        <v>531.77599999999995</v>
      </c>
    </row>
    <row r="192" spans="1:3" s="257" customFormat="1" ht="12" customHeight="1" x14ac:dyDescent="0.2">
      <c r="A192" s="257" t="s">
        <v>834</v>
      </c>
      <c r="B192" s="277" t="s">
        <v>2727</v>
      </c>
      <c r="C192" s="260">
        <v>5.8</v>
      </c>
    </row>
    <row r="193" spans="1:3" s="257" customFormat="1" ht="12" customHeight="1" x14ac:dyDescent="0.2">
      <c r="A193" s="257" t="s">
        <v>834</v>
      </c>
      <c r="B193" s="277" t="s">
        <v>2787</v>
      </c>
      <c r="C193" s="260">
        <v>44.790999999999997</v>
      </c>
    </row>
    <row r="194" spans="1:3" s="257" customFormat="1" ht="12" customHeight="1" x14ac:dyDescent="0.2">
      <c r="A194" s="257" t="s">
        <v>834</v>
      </c>
      <c r="B194" s="277" t="s">
        <v>1549</v>
      </c>
      <c r="C194" s="260">
        <v>407.73299999999989</v>
      </c>
    </row>
    <row r="195" spans="1:3" s="257" customFormat="1" ht="12" customHeight="1" x14ac:dyDescent="0.2">
      <c r="A195" s="257" t="s">
        <v>2029</v>
      </c>
      <c r="B195" s="277" t="s">
        <v>1545</v>
      </c>
      <c r="C195" s="260">
        <v>0.32700000000000001</v>
      </c>
    </row>
    <row r="196" spans="1:3" s="257" customFormat="1" ht="12" customHeight="1" x14ac:dyDescent="0.2">
      <c r="A196" s="257" t="s">
        <v>1551</v>
      </c>
      <c r="B196" s="277" t="s">
        <v>1552</v>
      </c>
      <c r="C196" s="260">
        <v>134.31200000000001</v>
      </c>
    </row>
    <row r="197" spans="1:3" s="257" customFormat="1" ht="12" customHeight="1" x14ac:dyDescent="0.2">
      <c r="A197" s="257" t="s">
        <v>834</v>
      </c>
      <c r="B197" s="277" t="s">
        <v>1553</v>
      </c>
      <c r="C197" s="260">
        <v>84.926000000000002</v>
      </c>
    </row>
    <row r="198" spans="1:3" s="257" customFormat="1" ht="12" customHeight="1" x14ac:dyDescent="0.2">
      <c r="A198" s="257" t="s">
        <v>834</v>
      </c>
      <c r="B198" s="277" t="s">
        <v>1554</v>
      </c>
      <c r="C198" s="260">
        <v>9.6560000000000024</v>
      </c>
    </row>
    <row r="199" spans="1:3" s="257" customFormat="1" ht="12" customHeight="1" x14ac:dyDescent="0.2">
      <c r="A199" s="257" t="s">
        <v>2030</v>
      </c>
      <c r="B199" s="277" t="s">
        <v>2031</v>
      </c>
      <c r="C199" s="260">
        <v>4.5039999999999996</v>
      </c>
    </row>
    <row r="200" spans="1:3" s="257" customFormat="1" ht="12" customHeight="1" x14ac:dyDescent="0.2">
      <c r="A200" s="257" t="s">
        <v>1555</v>
      </c>
      <c r="B200" s="277" t="s">
        <v>1699</v>
      </c>
      <c r="C200" s="260">
        <v>0.16800000000000001</v>
      </c>
    </row>
    <row r="201" spans="1:3" s="257" customFormat="1" ht="12" customHeight="1" x14ac:dyDescent="0.2">
      <c r="A201" s="257" t="s">
        <v>834</v>
      </c>
      <c r="B201" s="277" t="s">
        <v>1556</v>
      </c>
      <c r="C201" s="260">
        <v>122.35099999999998</v>
      </c>
    </row>
    <row r="202" spans="1:3" s="257" customFormat="1" ht="12" customHeight="1" x14ac:dyDescent="0.2">
      <c r="A202" s="257" t="s">
        <v>834</v>
      </c>
      <c r="B202" s="277" t="s">
        <v>1557</v>
      </c>
      <c r="C202" s="260">
        <v>532.9609999999999</v>
      </c>
    </row>
    <row r="203" spans="1:3" s="257" customFormat="1" ht="12" customHeight="1" x14ac:dyDescent="0.2">
      <c r="A203" s="257" t="s">
        <v>834</v>
      </c>
      <c r="B203" s="277" t="s">
        <v>1558</v>
      </c>
      <c r="C203" s="260">
        <v>81.822000000000003</v>
      </c>
    </row>
    <row r="204" spans="1:3" s="257" customFormat="1" ht="12" customHeight="1" x14ac:dyDescent="0.2">
      <c r="A204" s="257" t="s">
        <v>834</v>
      </c>
      <c r="B204" s="277" t="s">
        <v>1559</v>
      </c>
      <c r="C204" s="260">
        <v>168.34399999999999</v>
      </c>
    </row>
    <row r="205" spans="1:3" s="257" customFormat="1" ht="12" customHeight="1" x14ac:dyDescent="0.2">
      <c r="A205" s="257" t="s">
        <v>834</v>
      </c>
      <c r="B205" s="277" t="s">
        <v>1560</v>
      </c>
      <c r="C205" s="260">
        <v>208.04900000000001</v>
      </c>
    </row>
    <row r="206" spans="1:3" s="257" customFormat="1" ht="12" customHeight="1" x14ac:dyDescent="0.2">
      <c r="A206" s="257" t="s">
        <v>834</v>
      </c>
      <c r="B206" s="277" t="s">
        <v>1561</v>
      </c>
      <c r="C206" s="260">
        <v>112.339</v>
      </c>
    </row>
    <row r="207" spans="1:3" s="257" customFormat="1" ht="12" customHeight="1" x14ac:dyDescent="0.2">
      <c r="A207" s="257" t="s">
        <v>834</v>
      </c>
      <c r="B207" s="277" t="s">
        <v>2734</v>
      </c>
      <c r="C207" s="260">
        <v>0.78300000000000003</v>
      </c>
    </row>
    <row r="208" spans="1:3" s="257" customFormat="1" ht="12" customHeight="1" x14ac:dyDescent="0.2">
      <c r="A208" s="257" t="s">
        <v>834</v>
      </c>
      <c r="B208" s="277" t="s">
        <v>1542</v>
      </c>
      <c r="C208" s="260">
        <v>23.740000000000002</v>
      </c>
    </row>
    <row r="209" spans="1:5" s="257" customFormat="1" ht="12" customHeight="1" x14ac:dyDescent="0.2">
      <c r="A209" s="257" t="s">
        <v>834</v>
      </c>
      <c r="B209" s="277" t="s">
        <v>1562</v>
      </c>
      <c r="C209" s="260">
        <v>56.482000000000014</v>
      </c>
      <c r="E209" s="264"/>
    </row>
    <row r="210" spans="1:5" s="257" customFormat="1" ht="12" customHeight="1" x14ac:dyDescent="0.2">
      <c r="A210" s="257" t="s">
        <v>834</v>
      </c>
      <c r="B210" s="277" t="s">
        <v>1356</v>
      </c>
      <c r="C210" s="260">
        <v>927.35699999999952</v>
      </c>
    </row>
    <row r="211" spans="1:5" s="257" customFormat="1" ht="12" customHeight="1" x14ac:dyDescent="0.2">
      <c r="A211" s="257" t="s">
        <v>834</v>
      </c>
      <c r="B211" s="277" t="s">
        <v>2032</v>
      </c>
      <c r="C211" s="260">
        <v>4.8729999999999993</v>
      </c>
    </row>
    <row r="212" spans="1:5" s="257" customFormat="1" ht="12" customHeight="1" x14ac:dyDescent="0.2">
      <c r="A212" s="257" t="s">
        <v>834</v>
      </c>
      <c r="B212" s="277" t="s">
        <v>1447</v>
      </c>
      <c r="C212" s="260">
        <v>1792.9129999999986</v>
      </c>
    </row>
    <row r="213" spans="1:5" s="257" customFormat="1" ht="12" customHeight="1" x14ac:dyDescent="0.2">
      <c r="A213" s="257" t="s">
        <v>834</v>
      </c>
      <c r="B213" s="277" t="s">
        <v>1406</v>
      </c>
      <c r="C213" s="260">
        <v>742.59900000000005</v>
      </c>
    </row>
    <row r="214" spans="1:5" s="257" customFormat="1" ht="12" customHeight="1" x14ac:dyDescent="0.2">
      <c r="A214" s="257" t="s">
        <v>834</v>
      </c>
      <c r="B214" s="277" t="s">
        <v>1563</v>
      </c>
      <c r="C214" s="260">
        <v>3.879</v>
      </c>
    </row>
    <row r="215" spans="1:5" s="257" customFormat="1" ht="12" customHeight="1" x14ac:dyDescent="0.2">
      <c r="A215" s="257" t="s">
        <v>834</v>
      </c>
      <c r="B215" s="277" t="s">
        <v>1564</v>
      </c>
      <c r="C215" s="260">
        <v>5299.4999999999982</v>
      </c>
    </row>
    <row r="216" spans="1:5" s="257" customFormat="1" ht="12" customHeight="1" x14ac:dyDescent="0.2">
      <c r="A216" s="257" t="s">
        <v>834</v>
      </c>
      <c r="B216" s="277" t="s">
        <v>1409</v>
      </c>
      <c r="C216" s="260">
        <v>244.11900000000003</v>
      </c>
    </row>
    <row r="217" spans="1:5" s="257" customFormat="1" ht="12" customHeight="1" x14ac:dyDescent="0.2">
      <c r="A217" s="257" t="s">
        <v>834</v>
      </c>
      <c r="B217" s="277" t="s">
        <v>1565</v>
      </c>
      <c r="C217" s="260">
        <v>333.89099999999991</v>
      </c>
    </row>
    <row r="218" spans="1:5" s="257" customFormat="1" ht="12" customHeight="1" x14ac:dyDescent="0.2">
      <c r="A218" s="257" t="s">
        <v>834</v>
      </c>
      <c r="B218" s="277" t="s">
        <v>1410</v>
      </c>
      <c r="C218" s="260">
        <v>3595.8209999999999</v>
      </c>
    </row>
    <row r="219" spans="1:5" s="257" customFormat="1" ht="12" customHeight="1" x14ac:dyDescent="0.2">
      <c r="A219" s="257" t="s">
        <v>1566</v>
      </c>
      <c r="B219" s="277" t="s">
        <v>1542</v>
      </c>
      <c r="C219" s="260">
        <v>119.05200000000002</v>
      </c>
    </row>
    <row r="220" spans="1:5" s="257" customFormat="1" ht="12" customHeight="1" x14ac:dyDescent="0.2">
      <c r="A220" s="257" t="s">
        <v>1567</v>
      </c>
      <c r="B220" s="277" t="s">
        <v>2788</v>
      </c>
      <c r="C220" s="260">
        <v>47.051000000000002</v>
      </c>
    </row>
    <row r="221" spans="1:5" s="257" customFormat="1" ht="12" customHeight="1" x14ac:dyDescent="0.2">
      <c r="A221" s="257" t="s">
        <v>834</v>
      </c>
      <c r="B221" s="277" t="s">
        <v>1447</v>
      </c>
      <c r="C221" s="260">
        <v>75.820000000000007</v>
      </c>
    </row>
    <row r="222" spans="1:5" s="257" customFormat="1" ht="12" customHeight="1" x14ac:dyDescent="0.2">
      <c r="A222" s="257" t="s">
        <v>1568</v>
      </c>
      <c r="B222" s="277" t="s">
        <v>1735</v>
      </c>
      <c r="C222" s="260">
        <v>17.064</v>
      </c>
    </row>
    <row r="223" spans="1:5" s="257" customFormat="1" ht="12" customHeight="1" x14ac:dyDescent="0.2">
      <c r="A223" s="257" t="s">
        <v>834</v>
      </c>
      <c r="B223" s="277" t="s">
        <v>1406</v>
      </c>
      <c r="C223" s="260">
        <v>10.887</v>
      </c>
    </row>
    <row r="224" spans="1:5" s="257" customFormat="1" ht="12" customHeight="1" x14ac:dyDescent="0.2">
      <c r="A224" s="257" t="s">
        <v>1570</v>
      </c>
      <c r="B224" s="277" t="s">
        <v>1542</v>
      </c>
      <c r="C224" s="260">
        <v>1.9079999999999999</v>
      </c>
    </row>
    <row r="225" spans="1:3" s="257" customFormat="1" ht="12" customHeight="1" x14ac:dyDescent="0.2">
      <c r="A225" s="257" t="s">
        <v>834</v>
      </c>
      <c r="B225" s="277" t="s">
        <v>1447</v>
      </c>
      <c r="C225" s="260">
        <v>69.037999999999997</v>
      </c>
    </row>
    <row r="226" spans="1:3" s="257" customFormat="1" ht="12" customHeight="1" x14ac:dyDescent="0.2">
      <c r="A226" s="257" t="s">
        <v>834</v>
      </c>
      <c r="B226" s="277" t="s">
        <v>1406</v>
      </c>
      <c r="C226" s="260">
        <v>11.009</v>
      </c>
    </row>
    <row r="227" spans="1:3" s="257" customFormat="1" ht="12" customHeight="1" x14ac:dyDescent="0.2">
      <c r="A227" s="257" t="s">
        <v>834</v>
      </c>
      <c r="B227" s="277" t="s">
        <v>1564</v>
      </c>
      <c r="C227" s="260">
        <v>6.1809999999999992</v>
      </c>
    </row>
    <row r="228" spans="1:3" s="257" customFormat="1" ht="12" customHeight="1" x14ac:dyDescent="0.2">
      <c r="A228" s="257" t="s">
        <v>834</v>
      </c>
      <c r="B228" s="277" t="s">
        <v>1407</v>
      </c>
      <c r="C228" s="260">
        <v>7.9959999999999987</v>
      </c>
    </row>
    <row r="229" spans="1:3" s="257" customFormat="1" ht="12" customHeight="1" x14ac:dyDescent="0.2">
      <c r="A229" s="257" t="s">
        <v>834</v>
      </c>
      <c r="B229" s="277" t="s">
        <v>1571</v>
      </c>
      <c r="C229" s="260">
        <v>330.04600000000005</v>
      </c>
    </row>
    <row r="230" spans="1:3" s="257" customFormat="1" ht="12" customHeight="1" x14ac:dyDescent="0.2">
      <c r="A230" s="257" t="s">
        <v>834</v>
      </c>
      <c r="B230" s="277" t="s">
        <v>1409</v>
      </c>
      <c r="C230" s="260">
        <v>10.02</v>
      </c>
    </row>
    <row r="231" spans="1:3" s="257" customFormat="1" ht="12" customHeight="1" x14ac:dyDescent="0.2">
      <c r="A231" s="257" t="s">
        <v>834</v>
      </c>
      <c r="B231" s="277" t="s">
        <v>2789</v>
      </c>
      <c r="C231" s="260">
        <v>2.665</v>
      </c>
    </row>
    <row r="232" spans="1:3" s="257" customFormat="1" ht="12" customHeight="1" x14ac:dyDescent="0.2">
      <c r="A232" s="257" t="s">
        <v>834</v>
      </c>
      <c r="B232" s="277" t="s">
        <v>2033</v>
      </c>
      <c r="C232" s="260">
        <v>2.1510000000000002</v>
      </c>
    </row>
    <row r="233" spans="1:3" s="257" customFormat="1" ht="12" customHeight="1" x14ac:dyDescent="0.2">
      <c r="A233" s="257" t="s">
        <v>2034</v>
      </c>
      <c r="B233" s="277" t="s">
        <v>1564</v>
      </c>
      <c r="C233" s="260">
        <v>50.203999999999994</v>
      </c>
    </row>
    <row r="234" spans="1:3" s="257" customFormat="1" ht="12" customHeight="1" x14ac:dyDescent="0.2">
      <c r="A234" s="257" t="s">
        <v>1572</v>
      </c>
      <c r="B234" s="277" t="s">
        <v>1447</v>
      </c>
      <c r="C234" s="260">
        <v>483.99400000000009</v>
      </c>
    </row>
    <row r="235" spans="1:3" s="257" customFormat="1" ht="12" customHeight="1" x14ac:dyDescent="0.2">
      <c r="A235" s="257" t="s">
        <v>834</v>
      </c>
      <c r="B235" s="277" t="s">
        <v>1406</v>
      </c>
      <c r="C235" s="260">
        <v>91.531999999999996</v>
      </c>
    </row>
    <row r="236" spans="1:3" s="257" customFormat="1" ht="12" customHeight="1" x14ac:dyDescent="0.2">
      <c r="A236" s="257" t="s">
        <v>834</v>
      </c>
      <c r="B236" s="277" t="s">
        <v>1409</v>
      </c>
      <c r="C236" s="260">
        <v>60.031000000000006</v>
      </c>
    </row>
    <row r="237" spans="1:3" s="257" customFormat="1" ht="12" customHeight="1" x14ac:dyDescent="0.2">
      <c r="A237" s="257" t="s">
        <v>1573</v>
      </c>
      <c r="B237" s="277" t="s">
        <v>1558</v>
      </c>
      <c r="C237" s="260">
        <v>1.9650000000000001</v>
      </c>
    </row>
    <row r="238" spans="1:3" s="257" customFormat="1" ht="12" customHeight="1" x14ac:dyDescent="0.2">
      <c r="A238" s="257" t="s">
        <v>834</v>
      </c>
      <c r="B238" s="277" t="s">
        <v>2733</v>
      </c>
      <c r="C238" s="260">
        <v>2.42</v>
      </c>
    </row>
    <row r="239" spans="1:3" s="257" customFormat="1" ht="12" customHeight="1" x14ac:dyDescent="0.2">
      <c r="A239" s="257" t="s">
        <v>834</v>
      </c>
      <c r="B239" s="277" t="s">
        <v>1562</v>
      </c>
      <c r="C239" s="260">
        <v>25.901</v>
      </c>
    </row>
    <row r="240" spans="1:3" s="257" customFormat="1" ht="12" customHeight="1" x14ac:dyDescent="0.2">
      <c r="A240" s="257" t="s">
        <v>834</v>
      </c>
      <c r="B240" s="277" t="s">
        <v>1356</v>
      </c>
      <c r="C240" s="260">
        <v>32.504000000000005</v>
      </c>
    </row>
    <row r="241" spans="1:3" s="257" customFormat="1" ht="12" customHeight="1" x14ac:dyDescent="0.2">
      <c r="A241" s="257" t="s">
        <v>834</v>
      </c>
      <c r="B241" s="277" t="s">
        <v>1571</v>
      </c>
      <c r="C241" s="260">
        <v>5.33</v>
      </c>
    </row>
    <row r="242" spans="1:3" s="257" customFormat="1" ht="12" customHeight="1" x14ac:dyDescent="0.2">
      <c r="A242" s="257" t="s">
        <v>834</v>
      </c>
      <c r="B242" s="277" t="s">
        <v>1409</v>
      </c>
      <c r="C242" s="260">
        <v>1.6800000000000002</v>
      </c>
    </row>
    <row r="243" spans="1:3" s="257" customFormat="1" ht="12" customHeight="1" x14ac:dyDescent="0.2">
      <c r="A243" s="257" t="s">
        <v>1575</v>
      </c>
      <c r="B243" s="277" t="s">
        <v>1542</v>
      </c>
      <c r="C243" s="260">
        <v>1029.3229999999994</v>
      </c>
    </row>
    <row r="244" spans="1:3" s="257" customFormat="1" ht="12" customHeight="1" x14ac:dyDescent="0.2">
      <c r="A244" s="257" t="s">
        <v>834</v>
      </c>
      <c r="B244" s="277" t="s">
        <v>2035</v>
      </c>
      <c r="C244" s="260">
        <v>116.42</v>
      </c>
    </row>
    <row r="245" spans="1:3" s="257" customFormat="1" ht="12" customHeight="1" x14ac:dyDescent="0.2">
      <c r="A245" s="257" t="s">
        <v>834</v>
      </c>
      <c r="B245" s="277" t="s">
        <v>1576</v>
      </c>
      <c r="C245" s="260">
        <v>18.16</v>
      </c>
    </row>
    <row r="246" spans="1:3" s="257" customFormat="1" ht="12" customHeight="1" x14ac:dyDescent="0.2">
      <c r="A246" s="257" t="s">
        <v>834</v>
      </c>
      <c r="B246" s="277" t="s">
        <v>1410</v>
      </c>
      <c r="C246" s="260">
        <v>7.71</v>
      </c>
    </row>
    <row r="247" spans="1:3" s="257" customFormat="1" ht="12" customHeight="1" x14ac:dyDescent="0.2">
      <c r="A247" s="257" t="s">
        <v>1579</v>
      </c>
      <c r="B247" s="277" t="s">
        <v>1559</v>
      </c>
      <c r="C247" s="260">
        <v>1520.0630000000003</v>
      </c>
    </row>
    <row r="248" spans="1:3" s="257" customFormat="1" ht="12" customHeight="1" x14ac:dyDescent="0.2">
      <c r="A248" s="257" t="s">
        <v>834</v>
      </c>
      <c r="B248" s="277" t="s">
        <v>1560</v>
      </c>
      <c r="C248" s="260">
        <v>4.4880000000000004</v>
      </c>
    </row>
    <row r="249" spans="1:3" s="257" customFormat="1" ht="12" customHeight="1" x14ac:dyDescent="0.2">
      <c r="A249" s="257" t="s">
        <v>834</v>
      </c>
      <c r="B249" s="277" t="s">
        <v>1561</v>
      </c>
      <c r="C249" s="260">
        <v>21.984999999999999</v>
      </c>
    </row>
    <row r="250" spans="1:3" s="257" customFormat="1" ht="12" customHeight="1" x14ac:dyDescent="0.2">
      <c r="A250" s="257" t="s">
        <v>834</v>
      </c>
      <c r="B250" s="277" t="s">
        <v>2790</v>
      </c>
      <c r="C250" s="260">
        <v>2.5819999999999999</v>
      </c>
    </row>
    <row r="251" spans="1:3" s="257" customFormat="1" ht="12" customHeight="1" x14ac:dyDescent="0.2">
      <c r="A251" s="257" t="s">
        <v>834</v>
      </c>
      <c r="B251" s="277" t="s">
        <v>1356</v>
      </c>
      <c r="C251" s="260">
        <v>130.06100000000001</v>
      </c>
    </row>
    <row r="252" spans="1:3" s="257" customFormat="1" ht="12" customHeight="1" x14ac:dyDescent="0.2">
      <c r="A252" s="257" t="s">
        <v>834</v>
      </c>
      <c r="B252" s="277" t="s">
        <v>1409</v>
      </c>
      <c r="C252" s="260">
        <v>23.035</v>
      </c>
    </row>
    <row r="253" spans="1:3" s="257" customFormat="1" ht="12" customHeight="1" x14ac:dyDescent="0.2">
      <c r="A253" s="257" t="s">
        <v>1580</v>
      </c>
      <c r="B253" s="277" t="s">
        <v>2789</v>
      </c>
      <c r="C253" s="260">
        <v>165.65200000000002</v>
      </c>
    </row>
    <row r="254" spans="1:3" s="257" customFormat="1" ht="12" customHeight="1" x14ac:dyDescent="0.2">
      <c r="A254" s="257" t="s">
        <v>2036</v>
      </c>
      <c r="B254" s="277" t="s">
        <v>2734</v>
      </c>
      <c r="C254" s="260">
        <v>2.7389999999999999</v>
      </c>
    </row>
    <row r="255" spans="1:3" s="257" customFormat="1" ht="12" customHeight="1" x14ac:dyDescent="0.2">
      <c r="A255" s="257" t="s">
        <v>2037</v>
      </c>
      <c r="B255" s="277" t="s">
        <v>1881</v>
      </c>
      <c r="C255" s="260">
        <v>1.605</v>
      </c>
    </row>
    <row r="256" spans="1:3" s="257" customFormat="1" ht="12" customHeight="1" x14ac:dyDescent="0.2">
      <c r="A256" s="257" t="s">
        <v>1581</v>
      </c>
      <c r="B256" s="277" t="s">
        <v>2038</v>
      </c>
      <c r="C256" s="260">
        <v>31.799999999999997</v>
      </c>
    </row>
    <row r="257" spans="1:3" s="257" customFormat="1" ht="12" customHeight="1" x14ac:dyDescent="0.2">
      <c r="A257" s="257" t="s">
        <v>1583</v>
      </c>
      <c r="B257" s="277" t="s">
        <v>2791</v>
      </c>
      <c r="C257" s="260">
        <v>18.46</v>
      </c>
    </row>
    <row r="258" spans="1:3" s="257" customFormat="1" ht="12" customHeight="1" x14ac:dyDescent="0.2">
      <c r="A258" s="257" t="s">
        <v>582</v>
      </c>
      <c r="B258" s="277" t="s">
        <v>2039</v>
      </c>
      <c r="C258" s="260">
        <v>3.871</v>
      </c>
    </row>
    <row r="259" spans="1:3" s="257" customFormat="1" ht="12" customHeight="1" x14ac:dyDescent="0.2">
      <c r="A259" s="257" t="s">
        <v>834</v>
      </c>
      <c r="B259" s="277" t="s">
        <v>2040</v>
      </c>
      <c r="C259" s="260">
        <v>0.41299999999999998</v>
      </c>
    </row>
    <row r="260" spans="1:3" s="257" customFormat="1" ht="12" customHeight="1" x14ac:dyDescent="0.2">
      <c r="A260" s="257" t="s">
        <v>1585</v>
      </c>
      <c r="B260" s="277" t="s">
        <v>1586</v>
      </c>
      <c r="C260" s="260">
        <v>4723.4829999999993</v>
      </c>
    </row>
    <row r="261" spans="1:3" s="257" customFormat="1" ht="12" customHeight="1" x14ac:dyDescent="0.2">
      <c r="A261" s="257" t="s">
        <v>1587</v>
      </c>
      <c r="B261" s="277" t="s">
        <v>1588</v>
      </c>
      <c r="C261" s="260">
        <v>43.510000000000005</v>
      </c>
    </row>
    <row r="262" spans="1:3" s="257" customFormat="1" ht="12" customHeight="1" x14ac:dyDescent="0.2">
      <c r="A262" s="257" t="s">
        <v>834</v>
      </c>
      <c r="B262" s="277" t="s">
        <v>1589</v>
      </c>
      <c r="C262" s="260">
        <v>397.39999999999986</v>
      </c>
    </row>
    <row r="263" spans="1:3" s="257" customFormat="1" ht="12" customHeight="1" x14ac:dyDescent="0.2">
      <c r="A263" s="257" t="s">
        <v>834</v>
      </c>
      <c r="B263" s="277" t="s">
        <v>2041</v>
      </c>
      <c r="C263" s="260">
        <v>21.858999999999998</v>
      </c>
    </row>
    <row r="264" spans="1:3" s="257" customFormat="1" ht="12" customHeight="1" x14ac:dyDescent="0.2">
      <c r="A264" s="257" t="s">
        <v>834</v>
      </c>
      <c r="B264" s="277" t="s">
        <v>1590</v>
      </c>
      <c r="C264" s="260">
        <v>2191.5240000000008</v>
      </c>
    </row>
    <row r="265" spans="1:3" s="257" customFormat="1" ht="12" customHeight="1" x14ac:dyDescent="0.2">
      <c r="A265" s="257" t="s">
        <v>834</v>
      </c>
      <c r="B265" s="277" t="s">
        <v>2735</v>
      </c>
      <c r="C265" s="260">
        <v>295.1690000000001</v>
      </c>
    </row>
    <row r="266" spans="1:3" s="257" customFormat="1" ht="12" customHeight="1" x14ac:dyDescent="0.2">
      <c r="A266" s="257" t="s">
        <v>834</v>
      </c>
      <c r="B266" s="277" t="s">
        <v>1591</v>
      </c>
      <c r="C266" s="260">
        <v>0.94399999999999995</v>
      </c>
    </row>
    <row r="267" spans="1:3" s="257" customFormat="1" ht="12" customHeight="1" x14ac:dyDescent="0.2">
      <c r="A267" s="257" t="s">
        <v>834</v>
      </c>
      <c r="B267" s="277" t="s">
        <v>2042</v>
      </c>
      <c r="C267" s="260">
        <v>85.622000000000014</v>
      </c>
    </row>
    <row r="268" spans="1:3" s="257" customFormat="1" ht="12" customHeight="1" x14ac:dyDescent="0.2">
      <c r="A268" s="257" t="s">
        <v>2043</v>
      </c>
      <c r="B268" s="277" t="s">
        <v>2044</v>
      </c>
      <c r="C268" s="260">
        <v>2.536</v>
      </c>
    </row>
    <row r="269" spans="1:3" s="257" customFormat="1" ht="12" customHeight="1" x14ac:dyDescent="0.2">
      <c r="A269" s="257" t="s">
        <v>2045</v>
      </c>
      <c r="B269" s="277" t="s">
        <v>1845</v>
      </c>
      <c r="C269" s="260">
        <v>11.82</v>
      </c>
    </row>
    <row r="270" spans="1:3" s="257" customFormat="1" ht="12" customHeight="1" x14ac:dyDescent="0.2">
      <c r="A270" s="257" t="s">
        <v>1594</v>
      </c>
      <c r="B270" s="277" t="s">
        <v>1542</v>
      </c>
      <c r="C270" s="260">
        <v>1390.2099999999982</v>
      </c>
    </row>
    <row r="271" spans="1:3" s="257" customFormat="1" ht="12" customHeight="1" x14ac:dyDescent="0.2">
      <c r="A271" s="257" t="s">
        <v>834</v>
      </c>
      <c r="B271" s="277" t="s">
        <v>1562</v>
      </c>
      <c r="C271" s="260">
        <v>19.155999999999999</v>
      </c>
    </row>
    <row r="272" spans="1:3" s="257" customFormat="1" ht="12" customHeight="1" x14ac:dyDescent="0.2">
      <c r="A272" s="257" t="s">
        <v>1599</v>
      </c>
      <c r="B272" s="277" t="s">
        <v>1600</v>
      </c>
      <c r="C272" s="260">
        <v>118.21400000000001</v>
      </c>
    </row>
    <row r="273" spans="1:5" s="257" customFormat="1" ht="12" customHeight="1" x14ac:dyDescent="0.2">
      <c r="A273" s="257" t="s">
        <v>2792</v>
      </c>
      <c r="B273" s="277" t="s">
        <v>1600</v>
      </c>
      <c r="C273" s="260">
        <v>155.97800000000001</v>
      </c>
    </row>
    <row r="274" spans="1:5" s="257" customFormat="1" ht="12" customHeight="1" x14ac:dyDescent="0.2">
      <c r="A274" s="257" t="s">
        <v>1601</v>
      </c>
      <c r="B274" s="277" t="s">
        <v>2736</v>
      </c>
      <c r="C274" s="260">
        <v>5.3879999999999999</v>
      </c>
    </row>
    <row r="275" spans="1:5" s="257" customFormat="1" ht="12" customHeight="1" x14ac:dyDescent="0.2">
      <c r="A275" s="257" t="s">
        <v>1602</v>
      </c>
      <c r="B275" s="277" t="s">
        <v>1871</v>
      </c>
      <c r="C275" s="260">
        <v>3.4420000000000002</v>
      </c>
    </row>
    <row r="276" spans="1:5" s="257" customFormat="1" ht="12" customHeight="1" x14ac:dyDescent="0.2">
      <c r="A276" s="257" t="s">
        <v>1604</v>
      </c>
      <c r="B276" s="277" t="s">
        <v>1606</v>
      </c>
      <c r="C276" s="260">
        <v>51.088999999999992</v>
      </c>
    </row>
    <row r="277" spans="1:5" s="257" customFormat="1" ht="12" customHeight="1" x14ac:dyDescent="0.2">
      <c r="A277" s="257" t="s">
        <v>2046</v>
      </c>
      <c r="B277" s="277" t="s">
        <v>1699</v>
      </c>
      <c r="C277" s="260">
        <v>9.92</v>
      </c>
    </row>
    <row r="278" spans="1:5" s="257" customFormat="1" ht="12" customHeight="1" x14ac:dyDescent="0.2">
      <c r="A278" s="257" t="s">
        <v>1607</v>
      </c>
      <c r="B278" s="277" t="s">
        <v>1463</v>
      </c>
      <c r="C278" s="260">
        <v>525.70483636363633</v>
      </c>
    </row>
    <row r="279" spans="1:5" s="257" customFormat="1" ht="12" customHeight="1" x14ac:dyDescent="0.2">
      <c r="A279" s="257" t="s">
        <v>2793</v>
      </c>
      <c r="B279" s="277" t="s">
        <v>2047</v>
      </c>
      <c r="C279" s="260">
        <v>13.274999999999999</v>
      </c>
      <c r="E279" s="264"/>
    </row>
    <row r="280" spans="1:5" s="257" customFormat="1" ht="12" customHeight="1" x14ac:dyDescent="0.2">
      <c r="A280" s="257" t="s">
        <v>834</v>
      </c>
      <c r="B280" s="277" t="s">
        <v>1703</v>
      </c>
      <c r="C280" s="260">
        <v>13.327999999999999</v>
      </c>
    </row>
    <row r="281" spans="1:5" s="257" customFormat="1" ht="12" customHeight="1" x14ac:dyDescent="0.2">
      <c r="A281" s="257" t="s">
        <v>1609</v>
      </c>
      <c r="B281" s="277" t="s">
        <v>1606</v>
      </c>
      <c r="C281" s="260">
        <v>17.945</v>
      </c>
    </row>
    <row r="282" spans="1:5" s="257" customFormat="1" ht="12" customHeight="1" x14ac:dyDescent="0.2">
      <c r="A282" s="257" t="s">
        <v>1610</v>
      </c>
      <c r="B282" s="277" t="s">
        <v>1611</v>
      </c>
      <c r="C282" s="260">
        <v>0.505</v>
      </c>
    </row>
    <row r="283" spans="1:5" s="257" customFormat="1" ht="12" customHeight="1" x14ac:dyDescent="0.2">
      <c r="A283" s="257" t="s">
        <v>1612</v>
      </c>
      <c r="B283" s="277" t="s">
        <v>1613</v>
      </c>
      <c r="C283" s="260">
        <v>63.089999999999975</v>
      </c>
    </row>
    <row r="284" spans="1:5" s="257" customFormat="1" ht="12" customHeight="1" x14ac:dyDescent="0.2">
      <c r="A284" s="257" t="s">
        <v>1614</v>
      </c>
      <c r="B284" s="277" t="s">
        <v>1350</v>
      </c>
      <c r="C284" s="260">
        <v>21.463000000000001</v>
      </c>
    </row>
    <row r="285" spans="1:5" s="257" customFormat="1" ht="12" customHeight="1" x14ac:dyDescent="0.2">
      <c r="A285" s="257" t="s">
        <v>1615</v>
      </c>
      <c r="B285" s="277" t="s">
        <v>2048</v>
      </c>
      <c r="C285" s="260">
        <v>4.266</v>
      </c>
    </row>
    <row r="286" spans="1:5" s="257" customFormat="1" ht="12" customHeight="1" x14ac:dyDescent="0.2">
      <c r="A286" s="257" t="s">
        <v>834</v>
      </c>
      <c r="B286" s="277" t="s">
        <v>1371</v>
      </c>
      <c r="C286" s="260">
        <v>7.0939999999999994</v>
      </c>
    </row>
    <row r="287" spans="1:5" s="257" customFormat="1" ht="12" customHeight="1" x14ac:dyDescent="0.2">
      <c r="A287" s="257" t="s">
        <v>1616</v>
      </c>
      <c r="B287" s="277" t="s">
        <v>1617</v>
      </c>
      <c r="C287" s="260">
        <v>3.8320000000000003</v>
      </c>
    </row>
    <row r="288" spans="1:5" s="257" customFormat="1" ht="12" customHeight="1" x14ac:dyDescent="0.2">
      <c r="A288" s="257" t="s">
        <v>834</v>
      </c>
      <c r="B288" s="277" t="s">
        <v>1371</v>
      </c>
      <c r="C288" s="260">
        <v>68.896999999999991</v>
      </c>
    </row>
    <row r="289" spans="1:3" s="257" customFormat="1" ht="12" customHeight="1" x14ac:dyDescent="0.2">
      <c r="A289" s="257" t="s">
        <v>834</v>
      </c>
      <c r="B289" s="277" t="s">
        <v>2737</v>
      </c>
      <c r="C289" s="260">
        <v>7.0750000000000002</v>
      </c>
    </row>
    <row r="290" spans="1:3" s="257" customFormat="1" ht="12" customHeight="1" x14ac:dyDescent="0.2">
      <c r="A290" s="257" t="s">
        <v>1619</v>
      </c>
      <c r="B290" s="277" t="s">
        <v>1553</v>
      </c>
      <c r="C290" s="260">
        <v>215.245</v>
      </c>
    </row>
    <row r="291" spans="1:3" s="257" customFormat="1" ht="12" customHeight="1" x14ac:dyDescent="0.2">
      <c r="A291" s="257" t="s">
        <v>2049</v>
      </c>
      <c r="B291" s="277" t="s">
        <v>1553</v>
      </c>
      <c r="C291" s="260">
        <v>25.437000000000005</v>
      </c>
    </row>
    <row r="292" spans="1:3" s="257" customFormat="1" ht="12" customHeight="1" x14ac:dyDescent="0.2">
      <c r="A292" s="257" t="s">
        <v>1622</v>
      </c>
      <c r="B292" s="277" t="s">
        <v>1623</v>
      </c>
      <c r="C292" s="260">
        <v>9.452</v>
      </c>
    </row>
    <row r="293" spans="1:3" s="257" customFormat="1" ht="12" customHeight="1" x14ac:dyDescent="0.2">
      <c r="A293" s="257" t="s">
        <v>834</v>
      </c>
      <c r="B293" s="277" t="s">
        <v>1624</v>
      </c>
      <c r="C293" s="260">
        <v>2263.0309999999999</v>
      </c>
    </row>
    <row r="294" spans="1:3" s="257" customFormat="1" ht="12" customHeight="1" x14ac:dyDescent="0.2">
      <c r="A294" s="257" t="s">
        <v>834</v>
      </c>
      <c r="B294" s="277" t="s">
        <v>1625</v>
      </c>
      <c r="C294" s="260">
        <v>1495.761</v>
      </c>
    </row>
    <row r="295" spans="1:3" s="257" customFormat="1" ht="12" customHeight="1" x14ac:dyDescent="0.2">
      <c r="A295" s="257" t="s">
        <v>834</v>
      </c>
      <c r="B295" s="277" t="s">
        <v>1626</v>
      </c>
      <c r="C295" s="260">
        <v>1336.4879999999998</v>
      </c>
    </row>
    <row r="296" spans="1:3" s="257" customFormat="1" ht="12" customHeight="1" x14ac:dyDescent="0.2">
      <c r="A296" s="257" t="s">
        <v>834</v>
      </c>
      <c r="B296" s="277" t="s">
        <v>1627</v>
      </c>
      <c r="C296" s="260">
        <v>7909.9699999999912</v>
      </c>
    </row>
    <row r="297" spans="1:3" s="257" customFormat="1" ht="12" customHeight="1" x14ac:dyDescent="0.2">
      <c r="A297" s="257" t="s">
        <v>2050</v>
      </c>
      <c r="B297" s="277" t="s">
        <v>1625</v>
      </c>
      <c r="C297" s="260">
        <v>2.4620000000000002</v>
      </c>
    </row>
    <row r="298" spans="1:3" s="257" customFormat="1" ht="12" customHeight="1" x14ac:dyDescent="0.2">
      <c r="A298" s="257" t="s">
        <v>834</v>
      </c>
      <c r="B298" s="277" t="s">
        <v>1627</v>
      </c>
      <c r="C298" s="260">
        <v>15.336000000000002</v>
      </c>
    </row>
    <row r="299" spans="1:3" s="257" customFormat="1" ht="12" customHeight="1" x14ac:dyDescent="0.2">
      <c r="A299" s="257" t="s">
        <v>834</v>
      </c>
      <c r="B299" s="277" t="s">
        <v>2051</v>
      </c>
      <c r="C299" s="260">
        <v>0.98899999999999988</v>
      </c>
    </row>
    <row r="300" spans="1:3" s="257" customFormat="1" ht="12" customHeight="1" x14ac:dyDescent="0.2">
      <c r="A300" s="257" t="s">
        <v>1629</v>
      </c>
      <c r="B300" s="277" t="s">
        <v>1529</v>
      </c>
      <c r="C300" s="260">
        <v>126.05499999999999</v>
      </c>
    </row>
    <row r="301" spans="1:3" s="257" customFormat="1" ht="12" customHeight="1" x14ac:dyDescent="0.2">
      <c r="A301" s="257" t="s">
        <v>834</v>
      </c>
      <c r="B301" s="277" t="s">
        <v>1625</v>
      </c>
      <c r="C301" s="260">
        <v>0.874</v>
      </c>
    </row>
    <row r="302" spans="1:3" s="257" customFormat="1" ht="12" customHeight="1" x14ac:dyDescent="0.2">
      <c r="A302" s="257" t="s">
        <v>1630</v>
      </c>
      <c r="B302" s="277" t="s">
        <v>1631</v>
      </c>
      <c r="C302" s="260">
        <v>103.268</v>
      </c>
    </row>
    <row r="303" spans="1:3" s="257" customFormat="1" ht="12" customHeight="1" x14ac:dyDescent="0.2">
      <c r="A303" s="257" t="s">
        <v>1634</v>
      </c>
      <c r="B303" s="277" t="s">
        <v>1635</v>
      </c>
      <c r="C303" s="260">
        <v>528.55099999999982</v>
      </c>
    </row>
    <row r="304" spans="1:3" s="257" customFormat="1" ht="12" customHeight="1" x14ac:dyDescent="0.2">
      <c r="A304" s="257" t="s">
        <v>834</v>
      </c>
      <c r="B304" s="277" t="s">
        <v>1636</v>
      </c>
      <c r="C304" s="260">
        <v>121.40200000000002</v>
      </c>
    </row>
    <row r="305" spans="1:3" s="257" customFormat="1" ht="12" customHeight="1" x14ac:dyDescent="0.2">
      <c r="A305" s="257" t="s">
        <v>834</v>
      </c>
      <c r="B305" s="277" t="s">
        <v>1608</v>
      </c>
      <c r="C305" s="260">
        <v>1921.7949999999989</v>
      </c>
    </row>
    <row r="306" spans="1:3" s="257" customFormat="1" ht="12" customHeight="1" x14ac:dyDescent="0.2">
      <c r="A306" s="257" t="s">
        <v>1637</v>
      </c>
      <c r="B306" s="277" t="s">
        <v>1635</v>
      </c>
      <c r="C306" s="260">
        <v>41.25</v>
      </c>
    </row>
    <row r="307" spans="1:3" s="257" customFormat="1" ht="12" customHeight="1" x14ac:dyDescent="0.2">
      <c r="A307" s="257" t="s">
        <v>2052</v>
      </c>
      <c r="B307" s="277" t="s">
        <v>1608</v>
      </c>
      <c r="C307" s="260">
        <v>0.65</v>
      </c>
    </row>
    <row r="308" spans="1:3" s="257" customFormat="1" ht="12" customHeight="1" x14ac:dyDescent="0.2">
      <c r="A308" s="257" t="s">
        <v>1640</v>
      </c>
      <c r="B308" s="277" t="s">
        <v>1520</v>
      </c>
      <c r="C308" s="260">
        <v>22.904</v>
      </c>
    </row>
    <row r="309" spans="1:3" s="257" customFormat="1" ht="12" customHeight="1" x14ac:dyDescent="0.2">
      <c r="A309" s="257" t="s">
        <v>1641</v>
      </c>
      <c r="B309" s="277" t="s">
        <v>1642</v>
      </c>
      <c r="C309" s="260">
        <v>2223.3840000000009</v>
      </c>
    </row>
    <row r="310" spans="1:3" s="257" customFormat="1" ht="12" customHeight="1" x14ac:dyDescent="0.2">
      <c r="A310" s="257" t="s">
        <v>1646</v>
      </c>
      <c r="B310" s="277" t="s">
        <v>1647</v>
      </c>
      <c r="C310" s="260">
        <v>18.311999999999998</v>
      </c>
    </row>
    <row r="311" spans="1:3" s="257" customFormat="1" ht="12" customHeight="1" x14ac:dyDescent="0.2">
      <c r="A311" s="257" t="s">
        <v>1650</v>
      </c>
      <c r="B311" s="277" t="s">
        <v>1651</v>
      </c>
      <c r="C311" s="260">
        <v>88.504000000000005</v>
      </c>
    </row>
    <row r="312" spans="1:3" s="257" customFormat="1" ht="12" customHeight="1" x14ac:dyDescent="0.2">
      <c r="A312" s="257" t="s">
        <v>1652</v>
      </c>
      <c r="B312" s="277" t="s">
        <v>1651</v>
      </c>
      <c r="C312" s="260">
        <v>40.222999999999999</v>
      </c>
    </row>
    <row r="313" spans="1:3" s="257" customFormat="1" ht="12" customHeight="1" x14ac:dyDescent="0.2">
      <c r="A313" s="257" t="s">
        <v>1653</v>
      </c>
      <c r="B313" s="277" t="s">
        <v>1418</v>
      </c>
      <c r="C313" s="260">
        <v>70.849000000000004</v>
      </c>
    </row>
    <row r="314" spans="1:3" s="257" customFormat="1" ht="12" customHeight="1" x14ac:dyDescent="0.2">
      <c r="A314" s="257" t="s">
        <v>1654</v>
      </c>
      <c r="B314" s="277" t="s">
        <v>1373</v>
      </c>
      <c r="C314" s="260">
        <v>160.80799999999999</v>
      </c>
    </row>
    <row r="315" spans="1:3" s="257" customFormat="1" ht="12" customHeight="1" x14ac:dyDescent="0.2">
      <c r="A315" s="257" t="s">
        <v>1655</v>
      </c>
      <c r="B315" s="277" t="s">
        <v>1657</v>
      </c>
      <c r="C315" s="260">
        <v>1648.2020000000007</v>
      </c>
    </row>
    <row r="316" spans="1:3" s="257" customFormat="1" ht="12" customHeight="1" x14ac:dyDescent="0.2">
      <c r="A316" s="257" t="s">
        <v>834</v>
      </c>
      <c r="B316" s="277" t="s">
        <v>1395</v>
      </c>
      <c r="C316" s="260">
        <v>32.369999999999997</v>
      </c>
    </row>
    <row r="317" spans="1:3" s="257" customFormat="1" ht="12" customHeight="1" x14ac:dyDescent="0.2">
      <c r="A317" s="257" t="s">
        <v>1658</v>
      </c>
      <c r="B317" s="277" t="s">
        <v>1659</v>
      </c>
      <c r="C317" s="260">
        <v>1.1399999999999999</v>
      </c>
    </row>
    <row r="318" spans="1:3" s="257" customFormat="1" ht="12" customHeight="1" x14ac:dyDescent="0.2">
      <c r="A318" s="257" t="s">
        <v>1660</v>
      </c>
      <c r="B318" s="277" t="s">
        <v>1537</v>
      </c>
      <c r="C318" s="260">
        <v>2.4489999999999998</v>
      </c>
    </row>
    <row r="319" spans="1:3" s="257" customFormat="1" ht="12" customHeight="1" x14ac:dyDescent="0.2">
      <c r="A319" s="257" t="s">
        <v>834</v>
      </c>
      <c r="B319" s="277" t="s">
        <v>1527</v>
      </c>
      <c r="C319" s="260">
        <v>217.47199999999998</v>
      </c>
    </row>
    <row r="320" spans="1:3" s="257" customFormat="1" ht="12" customHeight="1" x14ac:dyDescent="0.2">
      <c r="A320" s="257" t="s">
        <v>834</v>
      </c>
      <c r="B320" s="277" t="s">
        <v>2053</v>
      </c>
      <c r="C320" s="260">
        <v>1.821</v>
      </c>
    </row>
    <row r="321" spans="1:3" s="257" customFormat="1" ht="12" customHeight="1" x14ac:dyDescent="0.2">
      <c r="A321" s="257" t="s">
        <v>834</v>
      </c>
      <c r="B321" s="277" t="s">
        <v>1445</v>
      </c>
      <c r="C321" s="260">
        <v>0.43999999999999995</v>
      </c>
    </row>
    <row r="322" spans="1:3" s="257" customFormat="1" ht="12" customHeight="1" x14ac:dyDescent="0.2">
      <c r="A322" s="257" t="s">
        <v>834</v>
      </c>
      <c r="B322" s="277" t="s">
        <v>1661</v>
      </c>
      <c r="C322" s="260">
        <v>114.3780909090909</v>
      </c>
    </row>
    <row r="323" spans="1:3" s="257" customFormat="1" ht="12" customHeight="1" x14ac:dyDescent="0.2">
      <c r="A323" s="257" t="s">
        <v>834</v>
      </c>
      <c r="B323" s="277" t="s">
        <v>1485</v>
      </c>
      <c r="C323" s="260">
        <v>82.59099999999998</v>
      </c>
    </row>
    <row r="324" spans="1:3" s="257" customFormat="1" ht="12" customHeight="1" x14ac:dyDescent="0.2">
      <c r="A324" s="257" t="s">
        <v>1662</v>
      </c>
      <c r="B324" s="277" t="s">
        <v>1661</v>
      </c>
      <c r="C324" s="260">
        <v>78.88</v>
      </c>
    </row>
    <row r="325" spans="1:3" s="257" customFormat="1" ht="12" customHeight="1" x14ac:dyDescent="0.2">
      <c r="A325" s="257" t="s">
        <v>834</v>
      </c>
      <c r="B325" s="277" t="s">
        <v>1485</v>
      </c>
      <c r="C325" s="260">
        <v>0.502</v>
      </c>
    </row>
    <row r="326" spans="1:3" s="257" customFormat="1" ht="12" customHeight="1" x14ac:dyDescent="0.2">
      <c r="A326" s="257" t="s">
        <v>2054</v>
      </c>
      <c r="B326" s="277" t="s">
        <v>2055</v>
      </c>
      <c r="C326" s="260">
        <v>18.874299999999998</v>
      </c>
    </row>
    <row r="327" spans="1:3" s="257" customFormat="1" ht="12" customHeight="1" x14ac:dyDescent="0.2">
      <c r="A327" s="257" t="s">
        <v>2056</v>
      </c>
      <c r="B327" s="277" t="s">
        <v>1657</v>
      </c>
      <c r="C327" s="260">
        <v>1.8070000000000002</v>
      </c>
    </row>
    <row r="328" spans="1:3" s="257" customFormat="1" ht="12" customHeight="1" x14ac:dyDescent="0.2">
      <c r="A328" s="257" t="s">
        <v>2794</v>
      </c>
      <c r="B328" s="277" t="s">
        <v>2057</v>
      </c>
      <c r="C328" s="260">
        <v>18.305999999999997</v>
      </c>
    </row>
    <row r="329" spans="1:3" s="257" customFormat="1" ht="12" customHeight="1" x14ac:dyDescent="0.2">
      <c r="A329" s="257" t="s">
        <v>1665</v>
      </c>
      <c r="B329" s="277" t="s">
        <v>1487</v>
      </c>
      <c r="C329" s="260">
        <v>137.697</v>
      </c>
    </row>
    <row r="330" spans="1:3" s="257" customFormat="1" ht="12" customHeight="1" x14ac:dyDescent="0.2">
      <c r="A330" s="257" t="s">
        <v>834</v>
      </c>
      <c r="B330" s="277" t="s">
        <v>1666</v>
      </c>
      <c r="C330" s="260">
        <v>8.4700000000000006</v>
      </c>
    </row>
    <row r="331" spans="1:3" s="257" customFormat="1" ht="12" customHeight="1" x14ac:dyDescent="0.2">
      <c r="A331" s="257" t="s">
        <v>834</v>
      </c>
      <c r="B331" s="277" t="s">
        <v>1667</v>
      </c>
      <c r="C331" s="260">
        <v>188.41300000000001</v>
      </c>
    </row>
    <row r="332" spans="1:3" s="257" customFormat="1" ht="12" customHeight="1" x14ac:dyDescent="0.2">
      <c r="A332" s="257" t="s">
        <v>2058</v>
      </c>
      <c r="B332" s="277" t="s">
        <v>1946</v>
      </c>
      <c r="C332" s="260">
        <v>7.3090000000000002</v>
      </c>
    </row>
    <row r="333" spans="1:3" s="257" customFormat="1" ht="12" customHeight="1" x14ac:dyDescent="0.2">
      <c r="A333" s="257" t="s">
        <v>1668</v>
      </c>
      <c r="B333" s="277" t="s">
        <v>1636</v>
      </c>
      <c r="C333" s="260">
        <v>4093.4830000000034</v>
      </c>
    </row>
    <row r="334" spans="1:3" s="257" customFormat="1" ht="12" customHeight="1" x14ac:dyDescent="0.2">
      <c r="A334" s="257" t="s">
        <v>834</v>
      </c>
      <c r="B334" s="277" t="s">
        <v>1608</v>
      </c>
      <c r="C334" s="260">
        <v>3.2240000000000002</v>
      </c>
    </row>
    <row r="335" spans="1:3" s="257" customFormat="1" ht="12" customHeight="1" x14ac:dyDescent="0.2">
      <c r="A335" s="257" t="s">
        <v>834</v>
      </c>
      <c r="B335" s="277" t="s">
        <v>2059</v>
      </c>
      <c r="C335" s="260">
        <v>88.02</v>
      </c>
    </row>
    <row r="336" spans="1:3" s="257" customFormat="1" ht="12" customHeight="1" x14ac:dyDescent="0.2">
      <c r="A336" s="257" t="s">
        <v>834</v>
      </c>
      <c r="B336" s="277" t="s">
        <v>1669</v>
      </c>
      <c r="C336" s="260">
        <v>178.14</v>
      </c>
    </row>
    <row r="337" spans="1:3" s="257" customFormat="1" ht="12" customHeight="1" x14ac:dyDescent="0.2">
      <c r="A337" s="257" t="s">
        <v>1673</v>
      </c>
      <c r="B337" s="277" t="s">
        <v>1623</v>
      </c>
      <c r="C337" s="260">
        <v>2.33</v>
      </c>
    </row>
    <row r="338" spans="1:3" s="257" customFormat="1" ht="12" customHeight="1" x14ac:dyDescent="0.2">
      <c r="A338" s="257" t="s">
        <v>834</v>
      </c>
      <c r="B338" s="277" t="s">
        <v>1674</v>
      </c>
      <c r="C338" s="260">
        <v>1001.6720000000007</v>
      </c>
    </row>
    <row r="339" spans="1:3" s="257" customFormat="1" ht="12" customHeight="1" x14ac:dyDescent="0.2">
      <c r="A339" s="257" t="s">
        <v>834</v>
      </c>
      <c r="B339" s="277" t="s">
        <v>1675</v>
      </c>
      <c r="C339" s="260">
        <v>79.918000000000006</v>
      </c>
    </row>
    <row r="340" spans="1:3" s="257" customFormat="1" ht="12" customHeight="1" x14ac:dyDescent="0.2">
      <c r="A340" s="257" t="s">
        <v>834</v>
      </c>
      <c r="B340" s="277" t="s">
        <v>1676</v>
      </c>
      <c r="C340" s="260">
        <v>26.096999999999998</v>
      </c>
    </row>
    <row r="341" spans="1:3" s="257" customFormat="1" ht="12" customHeight="1" x14ac:dyDescent="0.2">
      <c r="A341" s="257" t="s">
        <v>1677</v>
      </c>
      <c r="B341" s="277" t="s">
        <v>1674</v>
      </c>
      <c r="C341" s="260">
        <v>69.650000000000006</v>
      </c>
    </row>
    <row r="342" spans="1:3" s="257" customFormat="1" ht="12" customHeight="1" x14ac:dyDescent="0.2">
      <c r="A342" s="257" t="s">
        <v>834</v>
      </c>
      <c r="B342" s="277" t="s">
        <v>2795</v>
      </c>
      <c r="C342" s="260">
        <v>22.759999999999998</v>
      </c>
    </row>
    <row r="343" spans="1:3" s="257" customFormat="1" ht="12" customHeight="1" x14ac:dyDescent="0.2">
      <c r="A343" s="257" t="s">
        <v>2060</v>
      </c>
      <c r="B343" s="277" t="s">
        <v>1397</v>
      </c>
      <c r="C343" s="260">
        <v>5.5220000000000002</v>
      </c>
    </row>
    <row r="344" spans="1:3" s="257" customFormat="1" ht="12" customHeight="1" x14ac:dyDescent="0.2">
      <c r="A344" s="257" t="s">
        <v>1678</v>
      </c>
      <c r="B344" s="277" t="s">
        <v>1674</v>
      </c>
      <c r="C344" s="260">
        <v>25.113</v>
      </c>
    </row>
    <row r="345" spans="1:3" s="257" customFormat="1" ht="12" customHeight="1" x14ac:dyDescent="0.2">
      <c r="A345" s="257" t="s">
        <v>1680</v>
      </c>
      <c r="B345" s="277" t="s">
        <v>1681</v>
      </c>
      <c r="C345" s="260">
        <v>310.53500000000008</v>
      </c>
    </row>
    <row r="346" spans="1:3" s="257" customFormat="1" ht="12" customHeight="1" x14ac:dyDescent="0.2">
      <c r="A346" s="257" t="s">
        <v>834</v>
      </c>
      <c r="B346" s="277" t="s">
        <v>1934</v>
      </c>
      <c r="C346" s="260">
        <v>5.8709999999999996</v>
      </c>
    </row>
    <row r="347" spans="1:3" s="257" customFormat="1" ht="12" customHeight="1" x14ac:dyDescent="0.2">
      <c r="A347" s="257" t="s">
        <v>1682</v>
      </c>
      <c r="B347" s="277" t="s">
        <v>1537</v>
      </c>
      <c r="C347" s="260">
        <v>281.29200000000003</v>
      </c>
    </row>
    <row r="348" spans="1:3" s="257" customFormat="1" ht="12" customHeight="1" x14ac:dyDescent="0.2">
      <c r="A348" s="257" t="s">
        <v>834</v>
      </c>
      <c r="B348" s="277" t="s">
        <v>1623</v>
      </c>
      <c r="C348" s="260">
        <v>165.08799999999999</v>
      </c>
    </row>
    <row r="349" spans="1:3" s="257" customFormat="1" ht="12" customHeight="1" x14ac:dyDescent="0.2">
      <c r="A349" s="257" t="s">
        <v>834</v>
      </c>
      <c r="B349" s="277" t="s">
        <v>1683</v>
      </c>
      <c r="C349" s="260">
        <v>247.26199999999994</v>
      </c>
    </row>
    <row r="350" spans="1:3" s="257" customFormat="1" ht="12" customHeight="1" x14ac:dyDescent="0.2">
      <c r="A350" s="257" t="s">
        <v>834</v>
      </c>
      <c r="B350" s="277" t="s">
        <v>1697</v>
      </c>
      <c r="C350" s="260">
        <v>4.21</v>
      </c>
    </row>
    <row r="351" spans="1:3" s="257" customFormat="1" ht="12" customHeight="1" x14ac:dyDescent="0.2">
      <c r="A351" s="257" t="s">
        <v>1685</v>
      </c>
      <c r="B351" s="277" t="s">
        <v>1537</v>
      </c>
      <c r="C351" s="260">
        <v>1242.7660000000008</v>
      </c>
    </row>
    <row r="352" spans="1:3" s="257" customFormat="1" ht="12" customHeight="1" x14ac:dyDescent="0.2">
      <c r="A352" s="257" t="s">
        <v>834</v>
      </c>
      <c r="B352" s="277" t="s">
        <v>1623</v>
      </c>
      <c r="C352" s="260">
        <v>567.26800000000003</v>
      </c>
    </row>
    <row r="353" spans="1:3" s="257" customFormat="1" ht="12" customHeight="1" x14ac:dyDescent="0.2">
      <c r="A353" s="257" t="s">
        <v>834</v>
      </c>
      <c r="B353" s="277" t="s">
        <v>1683</v>
      </c>
      <c r="C353" s="260">
        <v>1333.0829999999989</v>
      </c>
    </row>
    <row r="354" spans="1:3" s="257" customFormat="1" ht="12" customHeight="1" x14ac:dyDescent="0.2">
      <c r="A354" s="257" t="s">
        <v>1688</v>
      </c>
      <c r="B354" s="277" t="s">
        <v>1687</v>
      </c>
      <c r="C354" s="260">
        <v>55.992000000000019</v>
      </c>
    </row>
    <row r="355" spans="1:3" s="257" customFormat="1" ht="12" customHeight="1" x14ac:dyDescent="0.2">
      <c r="A355" s="257" t="s">
        <v>834</v>
      </c>
      <c r="B355" s="277" t="s">
        <v>1689</v>
      </c>
      <c r="C355" s="260">
        <v>43.085000000000008</v>
      </c>
    </row>
    <row r="356" spans="1:3" s="257" customFormat="1" ht="12" customHeight="1" x14ac:dyDescent="0.2">
      <c r="A356" s="257" t="s">
        <v>834</v>
      </c>
      <c r="B356" s="277" t="s">
        <v>1690</v>
      </c>
      <c r="C356" s="260">
        <v>20.197000000000003</v>
      </c>
    </row>
    <row r="357" spans="1:3" s="257" customFormat="1" ht="12" customHeight="1" x14ac:dyDescent="0.2">
      <c r="A357" s="257" t="s">
        <v>1692</v>
      </c>
      <c r="B357" s="277" t="s">
        <v>1529</v>
      </c>
      <c r="C357" s="260">
        <v>49.649000000000001</v>
      </c>
    </row>
    <row r="358" spans="1:3" s="257" customFormat="1" ht="12" customHeight="1" x14ac:dyDescent="0.2">
      <c r="A358" s="257" t="s">
        <v>834</v>
      </c>
      <c r="B358" s="277" t="s">
        <v>1631</v>
      </c>
      <c r="C358" s="260">
        <v>56.63</v>
      </c>
    </row>
    <row r="359" spans="1:3" s="257" customFormat="1" ht="12" customHeight="1" x14ac:dyDescent="0.2">
      <c r="A359" s="257" t="s">
        <v>1693</v>
      </c>
      <c r="B359" s="277" t="s">
        <v>1369</v>
      </c>
      <c r="C359" s="260">
        <v>0.35</v>
      </c>
    </row>
    <row r="360" spans="1:3" s="257" customFormat="1" ht="12" customHeight="1" x14ac:dyDescent="0.2">
      <c r="A360" s="257" t="s">
        <v>834</v>
      </c>
      <c r="B360" s="277" t="s">
        <v>1694</v>
      </c>
      <c r="C360" s="260">
        <v>1817.0130000000001</v>
      </c>
    </row>
    <row r="361" spans="1:3" s="257" customFormat="1" ht="12" customHeight="1" x14ac:dyDescent="0.2">
      <c r="A361" s="257" t="s">
        <v>1695</v>
      </c>
      <c r="B361" s="277" t="s">
        <v>1631</v>
      </c>
      <c r="C361" s="260">
        <v>95.210999999999999</v>
      </c>
    </row>
    <row r="362" spans="1:3" s="257" customFormat="1" ht="12" customHeight="1" x14ac:dyDescent="0.2">
      <c r="A362" s="257" t="s">
        <v>1696</v>
      </c>
      <c r="B362" s="277" t="s">
        <v>1697</v>
      </c>
      <c r="C362" s="260">
        <v>271.00899999999996</v>
      </c>
    </row>
    <row r="363" spans="1:3" s="257" customFormat="1" ht="12" customHeight="1" x14ac:dyDescent="0.2">
      <c r="A363" s="257" t="s">
        <v>834</v>
      </c>
      <c r="B363" s="277" t="s">
        <v>1699</v>
      </c>
      <c r="C363" s="260">
        <v>3681.8919999999948</v>
      </c>
    </row>
    <row r="364" spans="1:3" s="257" customFormat="1" ht="12" customHeight="1" x14ac:dyDescent="0.2">
      <c r="A364" s="257" t="s">
        <v>834</v>
      </c>
      <c r="B364" s="277" t="s">
        <v>1700</v>
      </c>
      <c r="C364" s="260">
        <v>2.83</v>
      </c>
    </row>
    <row r="365" spans="1:3" s="257" customFormat="1" ht="12" customHeight="1" x14ac:dyDescent="0.2">
      <c r="A365" s="257" t="s">
        <v>1701</v>
      </c>
      <c r="B365" s="277" t="s">
        <v>1702</v>
      </c>
      <c r="C365" s="260">
        <v>424.02099999999973</v>
      </c>
    </row>
    <row r="366" spans="1:3" s="257" customFormat="1" ht="12" customHeight="1" x14ac:dyDescent="0.2">
      <c r="A366" s="257" t="s">
        <v>834</v>
      </c>
      <c r="B366" s="277" t="s">
        <v>2785</v>
      </c>
      <c r="C366" s="260">
        <v>0.64999999999999991</v>
      </c>
    </row>
    <row r="367" spans="1:3" s="257" customFormat="1" ht="12" customHeight="1" x14ac:dyDescent="0.2">
      <c r="A367" s="257" t="s">
        <v>834</v>
      </c>
      <c r="B367" s="277" t="s">
        <v>1703</v>
      </c>
      <c r="C367" s="260">
        <v>1.524</v>
      </c>
    </row>
    <row r="368" spans="1:3" s="257" customFormat="1" ht="12" customHeight="1" x14ac:dyDescent="0.2">
      <c r="A368" s="257" t="s">
        <v>1704</v>
      </c>
      <c r="B368" s="277" t="s">
        <v>2062</v>
      </c>
      <c r="C368" s="260">
        <v>1.8459999999999999</v>
      </c>
    </row>
    <row r="369" spans="1:3" s="257" customFormat="1" ht="12" customHeight="1" x14ac:dyDescent="0.2">
      <c r="A369" s="257" t="s">
        <v>834</v>
      </c>
      <c r="B369" s="277" t="s">
        <v>1703</v>
      </c>
      <c r="C369" s="260">
        <v>60.201000000000001</v>
      </c>
    </row>
    <row r="370" spans="1:3" s="257" customFormat="1" ht="12" customHeight="1" x14ac:dyDescent="0.2">
      <c r="A370" s="257" t="s">
        <v>1706</v>
      </c>
      <c r="B370" s="277" t="s">
        <v>1707</v>
      </c>
      <c r="C370" s="260">
        <v>77.806999999999974</v>
      </c>
    </row>
    <row r="371" spans="1:3" s="257" customFormat="1" ht="12" customHeight="1" x14ac:dyDescent="0.2">
      <c r="A371" s="257" t="s">
        <v>834</v>
      </c>
      <c r="B371" s="277" t="s">
        <v>1702</v>
      </c>
      <c r="C371" s="260">
        <v>4.4220000000000006</v>
      </c>
    </row>
    <row r="372" spans="1:3" s="257" customFormat="1" ht="12" customHeight="1" x14ac:dyDescent="0.2">
      <c r="A372" s="257" t="s">
        <v>1708</v>
      </c>
      <c r="B372" s="277" t="s">
        <v>2063</v>
      </c>
      <c r="C372" s="260">
        <v>1.0129999999999999</v>
      </c>
    </row>
    <row r="373" spans="1:3" s="257" customFormat="1" ht="12" customHeight="1" x14ac:dyDescent="0.2">
      <c r="A373" s="257" t="s">
        <v>834</v>
      </c>
      <c r="B373" s="277" t="s">
        <v>1702</v>
      </c>
      <c r="C373" s="260">
        <v>298.416</v>
      </c>
    </row>
    <row r="374" spans="1:3" s="257" customFormat="1" ht="12" customHeight="1" x14ac:dyDescent="0.2">
      <c r="A374" s="257" t="s">
        <v>834</v>
      </c>
      <c r="B374" s="277" t="s">
        <v>2064</v>
      </c>
      <c r="C374" s="260">
        <v>12.599</v>
      </c>
    </row>
    <row r="375" spans="1:3" s="257" customFormat="1" ht="12" customHeight="1" x14ac:dyDescent="0.2">
      <c r="A375" s="257" t="s">
        <v>834</v>
      </c>
      <c r="B375" s="277" t="s">
        <v>2785</v>
      </c>
      <c r="C375" s="260">
        <v>5.0409999999999995</v>
      </c>
    </row>
    <row r="376" spans="1:3" s="257" customFormat="1" ht="12" customHeight="1" x14ac:dyDescent="0.2">
      <c r="A376" s="257" t="s">
        <v>1710</v>
      </c>
      <c r="B376" s="277" t="s">
        <v>1684</v>
      </c>
      <c r="C376" s="260">
        <v>455.52800000000042</v>
      </c>
    </row>
    <row r="377" spans="1:3" s="257" customFormat="1" ht="12" customHeight="1" x14ac:dyDescent="0.2">
      <c r="A377" s="257" t="s">
        <v>1712</v>
      </c>
      <c r="B377" s="277" t="s">
        <v>1417</v>
      </c>
      <c r="C377" s="260">
        <v>373.95899999999995</v>
      </c>
    </row>
    <row r="378" spans="1:3" s="257" customFormat="1" ht="12" customHeight="1" x14ac:dyDescent="0.2">
      <c r="A378" s="257" t="s">
        <v>834</v>
      </c>
      <c r="B378" s="277" t="s">
        <v>1418</v>
      </c>
      <c r="C378" s="260">
        <v>425.68900000000002</v>
      </c>
    </row>
    <row r="379" spans="1:3" s="257" customFormat="1" ht="12" customHeight="1" x14ac:dyDescent="0.2">
      <c r="A379" s="257" t="s">
        <v>834</v>
      </c>
      <c r="B379" s="277" t="s">
        <v>1397</v>
      </c>
      <c r="C379" s="260">
        <v>308.89</v>
      </c>
    </row>
    <row r="380" spans="1:3" s="257" customFormat="1" ht="12" customHeight="1" x14ac:dyDescent="0.2">
      <c r="A380" s="257" t="s">
        <v>1713</v>
      </c>
      <c r="B380" s="277" t="s">
        <v>1419</v>
      </c>
      <c r="C380" s="260">
        <v>7.5609999999999999</v>
      </c>
    </row>
    <row r="381" spans="1:3" s="257" customFormat="1" ht="12" customHeight="1" x14ac:dyDescent="0.2">
      <c r="A381" s="257" t="s">
        <v>2065</v>
      </c>
      <c r="B381" s="277" t="s">
        <v>1419</v>
      </c>
      <c r="C381" s="260">
        <v>1.127</v>
      </c>
    </row>
    <row r="382" spans="1:3" s="257" customFormat="1" ht="12" customHeight="1" x14ac:dyDescent="0.2">
      <c r="A382" s="257" t="s">
        <v>2066</v>
      </c>
      <c r="B382" s="277" t="s">
        <v>1674</v>
      </c>
      <c r="C382" s="260">
        <v>7.6819999999999995</v>
      </c>
    </row>
    <row r="383" spans="1:3" s="257" customFormat="1" ht="12" customHeight="1" x14ac:dyDescent="0.2">
      <c r="A383" s="257" t="s">
        <v>1715</v>
      </c>
      <c r="B383" s="277" t="s">
        <v>1718</v>
      </c>
      <c r="C383" s="260">
        <v>53.15</v>
      </c>
    </row>
    <row r="384" spans="1:3" s="257" customFormat="1" ht="12" customHeight="1" x14ac:dyDescent="0.2">
      <c r="A384" s="257" t="s">
        <v>834</v>
      </c>
      <c r="B384" s="277" t="s">
        <v>1369</v>
      </c>
      <c r="C384" s="260">
        <v>516.95899999999995</v>
      </c>
    </row>
    <row r="385" spans="1:3" s="257" customFormat="1" ht="12" customHeight="1" x14ac:dyDescent="0.2">
      <c r="A385" s="257" t="s">
        <v>834</v>
      </c>
      <c r="B385" s="277" t="s">
        <v>1720</v>
      </c>
      <c r="C385" s="260">
        <v>70.149000000000001</v>
      </c>
    </row>
    <row r="386" spans="1:3" s="257" customFormat="1" ht="12" customHeight="1" x14ac:dyDescent="0.2">
      <c r="A386" s="257" t="s">
        <v>834</v>
      </c>
      <c r="B386" s="277" t="s">
        <v>2067</v>
      </c>
      <c r="C386" s="260">
        <v>0.309</v>
      </c>
    </row>
    <row r="387" spans="1:3" s="257" customFormat="1" ht="12" customHeight="1" x14ac:dyDescent="0.2">
      <c r="A387" s="257" t="s">
        <v>834</v>
      </c>
      <c r="B387" s="277" t="s">
        <v>1732</v>
      </c>
      <c r="C387" s="260">
        <v>9.4720000000000013</v>
      </c>
    </row>
    <row r="388" spans="1:3" s="257" customFormat="1" ht="12" customHeight="1" x14ac:dyDescent="0.2">
      <c r="A388" s="257" t="s">
        <v>834</v>
      </c>
      <c r="B388" s="277" t="s">
        <v>1723</v>
      </c>
      <c r="C388" s="260">
        <v>34.149000000000001</v>
      </c>
    </row>
    <row r="389" spans="1:3" s="257" customFormat="1" ht="12" customHeight="1" x14ac:dyDescent="0.2">
      <c r="A389" s="257" t="s">
        <v>834</v>
      </c>
      <c r="B389" s="277" t="s">
        <v>1724</v>
      </c>
      <c r="C389" s="260">
        <v>323.22999999999985</v>
      </c>
    </row>
    <row r="390" spans="1:3" s="257" customFormat="1" ht="12" customHeight="1" x14ac:dyDescent="0.2">
      <c r="A390" s="257" t="s">
        <v>834</v>
      </c>
      <c r="B390" s="277" t="s">
        <v>1743</v>
      </c>
      <c r="C390" s="260">
        <v>2.8</v>
      </c>
    </row>
    <row r="391" spans="1:3" s="257" customFormat="1" ht="12" customHeight="1" x14ac:dyDescent="0.2">
      <c r="A391" s="257" t="s">
        <v>834</v>
      </c>
      <c r="B391" s="277" t="s">
        <v>1725</v>
      </c>
      <c r="C391" s="260">
        <v>12.927</v>
      </c>
    </row>
    <row r="392" spans="1:3" s="257" customFormat="1" ht="12" customHeight="1" x14ac:dyDescent="0.2">
      <c r="A392" s="257" t="s">
        <v>834</v>
      </c>
      <c r="B392" s="277" t="s">
        <v>1736</v>
      </c>
      <c r="C392" s="260">
        <v>81.738</v>
      </c>
    </row>
    <row r="393" spans="1:3" s="257" customFormat="1" ht="12" customHeight="1" x14ac:dyDescent="0.2">
      <c r="A393" s="257" t="s">
        <v>834</v>
      </c>
      <c r="B393" s="277" t="s">
        <v>1727</v>
      </c>
      <c r="C393" s="260">
        <v>4.1760000000000002</v>
      </c>
    </row>
    <row r="394" spans="1:3" s="257" customFormat="1" ht="12" customHeight="1" x14ac:dyDescent="0.2">
      <c r="A394" s="257" t="s">
        <v>834</v>
      </c>
      <c r="B394" s="277" t="s">
        <v>1728</v>
      </c>
      <c r="C394" s="260">
        <v>148.29700000000003</v>
      </c>
    </row>
    <row r="395" spans="1:3" s="257" customFormat="1" ht="12" customHeight="1" x14ac:dyDescent="0.2">
      <c r="A395" s="257" t="s">
        <v>834</v>
      </c>
      <c r="B395" s="277" t="s">
        <v>1729</v>
      </c>
      <c r="C395" s="260">
        <v>34.945</v>
      </c>
    </row>
    <row r="396" spans="1:3" s="257" customFormat="1" ht="12" customHeight="1" x14ac:dyDescent="0.2">
      <c r="A396" s="257" t="s">
        <v>1731</v>
      </c>
      <c r="B396" s="277" t="s">
        <v>1369</v>
      </c>
      <c r="C396" s="260">
        <v>85.012999999999977</v>
      </c>
    </row>
    <row r="397" spans="1:3" s="257" customFormat="1" ht="12" customHeight="1" x14ac:dyDescent="0.2">
      <c r="A397" s="257" t="s">
        <v>834</v>
      </c>
      <c r="B397" s="277" t="s">
        <v>1366</v>
      </c>
      <c r="C397" s="260">
        <v>30.108000000000001</v>
      </c>
    </row>
    <row r="398" spans="1:3" s="257" customFormat="1" ht="12" customHeight="1" x14ac:dyDescent="0.2">
      <c r="A398" s="257" t="s">
        <v>1733</v>
      </c>
      <c r="B398" s="277" t="s">
        <v>1734</v>
      </c>
      <c r="C398" s="260">
        <v>7.7369999999999992</v>
      </c>
    </row>
    <row r="399" spans="1:3" s="257" customFormat="1" ht="12" customHeight="1" x14ac:dyDescent="0.2">
      <c r="A399" s="257" t="s">
        <v>834</v>
      </c>
      <c r="B399" s="277" t="s">
        <v>1718</v>
      </c>
      <c r="C399" s="260">
        <v>502.13299999999981</v>
      </c>
    </row>
    <row r="400" spans="1:3" s="257" customFormat="1" ht="12" customHeight="1" x14ac:dyDescent="0.2">
      <c r="A400" s="257" t="s">
        <v>834</v>
      </c>
      <c r="B400" s="277" t="s">
        <v>2068</v>
      </c>
      <c r="C400" s="260">
        <v>4.7550000000000008</v>
      </c>
    </row>
    <row r="401" spans="1:3" s="257" customFormat="1" ht="12" customHeight="1" x14ac:dyDescent="0.2">
      <c r="A401" s="257" t="s">
        <v>834</v>
      </c>
      <c r="B401" s="277" t="s">
        <v>1735</v>
      </c>
      <c r="C401" s="260">
        <v>350.60400000000016</v>
      </c>
    </row>
    <row r="402" spans="1:3" s="257" customFormat="1" ht="12" customHeight="1" x14ac:dyDescent="0.2">
      <c r="A402" s="257" t="s">
        <v>834</v>
      </c>
      <c r="B402" s="277" t="s">
        <v>1643</v>
      </c>
      <c r="C402" s="260">
        <v>16.097999999999999</v>
      </c>
    </row>
    <row r="403" spans="1:3" s="257" customFormat="1" ht="12" customHeight="1" x14ac:dyDescent="0.2">
      <c r="A403" s="257" t="s">
        <v>834</v>
      </c>
      <c r="B403" s="277" t="s">
        <v>1721</v>
      </c>
      <c r="C403" s="260">
        <v>184.25299999999999</v>
      </c>
    </row>
    <row r="404" spans="1:3" s="257" customFormat="1" ht="12" customHeight="1" x14ac:dyDescent="0.2">
      <c r="A404" s="257" t="s">
        <v>834</v>
      </c>
      <c r="B404" s="277" t="s">
        <v>1722</v>
      </c>
      <c r="C404" s="260">
        <v>30.192999999999998</v>
      </c>
    </row>
    <row r="405" spans="1:3" s="257" customFormat="1" ht="12" customHeight="1" x14ac:dyDescent="0.2">
      <c r="A405" s="257" t="s">
        <v>834</v>
      </c>
      <c r="B405" s="277" t="s">
        <v>1724</v>
      </c>
      <c r="C405" s="260">
        <v>11.866</v>
      </c>
    </row>
    <row r="406" spans="1:3" s="257" customFormat="1" ht="12" customHeight="1" x14ac:dyDescent="0.2">
      <c r="A406" s="257" t="s">
        <v>834</v>
      </c>
      <c r="B406" s="277" t="s">
        <v>1366</v>
      </c>
      <c r="C406" s="260">
        <v>4.8409999999999993</v>
      </c>
    </row>
    <row r="407" spans="1:3" s="257" customFormat="1" ht="12" customHeight="1" x14ac:dyDescent="0.2">
      <c r="A407" s="257" t="s">
        <v>834</v>
      </c>
      <c r="B407" s="277" t="s">
        <v>1736</v>
      </c>
      <c r="C407" s="260">
        <v>39.983999999999995</v>
      </c>
    </row>
    <row r="408" spans="1:3" s="257" customFormat="1" ht="12" customHeight="1" x14ac:dyDescent="0.2">
      <c r="A408" s="257" t="s">
        <v>834</v>
      </c>
      <c r="B408" s="277" t="s">
        <v>1738</v>
      </c>
      <c r="C408" s="260">
        <v>7.7149999999999999</v>
      </c>
    </row>
    <row r="409" spans="1:3" s="257" customFormat="1" ht="12" customHeight="1" x14ac:dyDescent="0.2">
      <c r="A409" s="257" t="s">
        <v>834</v>
      </c>
      <c r="B409" s="277" t="s">
        <v>1729</v>
      </c>
      <c r="C409" s="260">
        <v>4.0609999999999999</v>
      </c>
    </row>
    <row r="410" spans="1:3" s="257" customFormat="1" ht="12" customHeight="1" x14ac:dyDescent="0.2">
      <c r="A410" s="257" t="s">
        <v>2796</v>
      </c>
      <c r="B410" s="277" t="s">
        <v>1369</v>
      </c>
      <c r="C410" s="260">
        <v>12.427999999999997</v>
      </c>
    </row>
    <row r="411" spans="1:3" s="257" customFormat="1" ht="12" customHeight="1" x14ac:dyDescent="0.2">
      <c r="A411" s="257" t="s">
        <v>1740</v>
      </c>
      <c r="B411" s="277" t="s">
        <v>1741</v>
      </c>
      <c r="C411" s="260">
        <v>4.0369999999999999</v>
      </c>
    </row>
    <row r="412" spans="1:3" s="257" customFormat="1" ht="12" customHeight="1" x14ac:dyDescent="0.2">
      <c r="A412" s="257" t="s">
        <v>834</v>
      </c>
      <c r="B412" s="277" t="s">
        <v>1742</v>
      </c>
      <c r="C412" s="260">
        <v>45.798999999999999</v>
      </c>
    </row>
    <row r="413" spans="1:3" s="257" customFormat="1" ht="12" customHeight="1" x14ac:dyDescent="0.2">
      <c r="A413" s="257" t="s">
        <v>834</v>
      </c>
      <c r="B413" s="277" t="s">
        <v>1723</v>
      </c>
      <c r="C413" s="260">
        <v>2.4860000000000002</v>
      </c>
    </row>
    <row r="414" spans="1:3" s="257" customFormat="1" ht="12" customHeight="1" x14ac:dyDescent="0.2">
      <c r="A414" s="257" t="s">
        <v>834</v>
      </c>
      <c r="B414" s="277" t="s">
        <v>1743</v>
      </c>
      <c r="C414" s="260">
        <v>85.244</v>
      </c>
    </row>
    <row r="415" spans="1:3" s="257" customFormat="1" ht="12" customHeight="1" x14ac:dyDescent="0.2">
      <c r="A415" s="257" t="s">
        <v>2797</v>
      </c>
      <c r="B415" s="277" t="s">
        <v>1754</v>
      </c>
      <c r="C415" s="260">
        <v>4.0999999999999996</v>
      </c>
    </row>
    <row r="416" spans="1:3" s="257" customFormat="1" ht="12" customHeight="1" x14ac:dyDescent="0.2">
      <c r="A416" s="257" t="s">
        <v>1746</v>
      </c>
      <c r="B416" s="277" t="s">
        <v>1369</v>
      </c>
      <c r="C416" s="260">
        <v>5.5580000000000007</v>
      </c>
    </row>
    <row r="417" spans="1:3" s="257" customFormat="1" ht="12" customHeight="1" x14ac:dyDescent="0.2">
      <c r="A417" s="257" t="s">
        <v>834</v>
      </c>
      <c r="B417" s="277" t="s">
        <v>1747</v>
      </c>
      <c r="C417" s="260">
        <v>5.0710000000000006</v>
      </c>
    </row>
    <row r="418" spans="1:3" s="257" customFormat="1" ht="12" customHeight="1" x14ac:dyDescent="0.2">
      <c r="A418" s="257" t="s">
        <v>834</v>
      </c>
      <c r="B418" s="277" t="s">
        <v>1724</v>
      </c>
      <c r="C418" s="260">
        <v>32.905999999999999</v>
      </c>
    </row>
    <row r="419" spans="1:3" s="257" customFormat="1" ht="12" customHeight="1" x14ac:dyDescent="0.2">
      <c r="A419" s="257" t="s">
        <v>834</v>
      </c>
      <c r="B419" s="277" t="s">
        <v>1388</v>
      </c>
      <c r="C419" s="260">
        <v>1.661</v>
      </c>
    </row>
    <row r="420" spans="1:3" s="257" customFormat="1" ht="12" customHeight="1" x14ac:dyDescent="0.2">
      <c r="A420" s="257" t="s">
        <v>834</v>
      </c>
      <c r="B420" s="277" t="s">
        <v>1366</v>
      </c>
      <c r="C420" s="260">
        <v>0.86</v>
      </c>
    </row>
    <row r="421" spans="1:3" s="257" customFormat="1" ht="12" customHeight="1" x14ac:dyDescent="0.2">
      <c r="A421" s="257" t="s">
        <v>834</v>
      </c>
      <c r="B421" s="277" t="s">
        <v>1743</v>
      </c>
      <c r="C421" s="260">
        <v>0.434</v>
      </c>
    </row>
    <row r="422" spans="1:3" s="257" customFormat="1" ht="12" customHeight="1" x14ac:dyDescent="0.2">
      <c r="A422" s="257" t="s">
        <v>834</v>
      </c>
      <c r="B422" s="277" t="s">
        <v>1725</v>
      </c>
      <c r="C422" s="260">
        <v>65.87</v>
      </c>
    </row>
    <row r="423" spans="1:3" s="257" customFormat="1" ht="12" customHeight="1" x14ac:dyDescent="0.2">
      <c r="A423" s="257" t="s">
        <v>834</v>
      </c>
      <c r="B423" s="277" t="s">
        <v>1737</v>
      </c>
      <c r="C423" s="260">
        <v>94.386000000000024</v>
      </c>
    </row>
    <row r="424" spans="1:3" s="257" customFormat="1" ht="12" customHeight="1" x14ac:dyDescent="0.2">
      <c r="A424" s="257" t="s">
        <v>834</v>
      </c>
      <c r="B424" s="277" t="s">
        <v>1738</v>
      </c>
      <c r="C424" s="260">
        <v>408.97800000000012</v>
      </c>
    </row>
    <row r="425" spans="1:3" s="257" customFormat="1" ht="12" customHeight="1" x14ac:dyDescent="0.2">
      <c r="A425" s="257" t="s">
        <v>834</v>
      </c>
      <c r="B425" s="277" t="s">
        <v>1729</v>
      </c>
      <c r="C425" s="260">
        <v>48.50800000000001</v>
      </c>
    </row>
    <row r="426" spans="1:3" s="257" customFormat="1" ht="12" customHeight="1" x14ac:dyDescent="0.2">
      <c r="A426" s="257" t="s">
        <v>1753</v>
      </c>
      <c r="B426" s="277" t="s">
        <v>2069</v>
      </c>
      <c r="C426" s="260">
        <v>21.395</v>
      </c>
    </row>
    <row r="427" spans="1:3" s="257" customFormat="1" ht="12" customHeight="1" x14ac:dyDescent="0.2">
      <c r="A427" s="257" t="s">
        <v>834</v>
      </c>
      <c r="B427" s="277" t="s">
        <v>1755</v>
      </c>
      <c r="C427" s="260">
        <v>103.67300000000002</v>
      </c>
    </row>
    <row r="428" spans="1:3" s="257" customFormat="1" ht="12" customHeight="1" x14ac:dyDescent="0.2">
      <c r="A428" s="257" t="s">
        <v>834</v>
      </c>
      <c r="B428" s="277" t="s">
        <v>1756</v>
      </c>
      <c r="C428" s="260">
        <v>485.68900000000008</v>
      </c>
    </row>
    <row r="429" spans="1:3" s="257" customFormat="1" ht="12" customHeight="1" x14ac:dyDescent="0.2">
      <c r="A429" s="257" t="s">
        <v>834</v>
      </c>
      <c r="B429" s="277" t="s">
        <v>2070</v>
      </c>
      <c r="C429" s="260">
        <v>1.8660000000000001</v>
      </c>
    </row>
    <row r="430" spans="1:3" s="257" customFormat="1" ht="12" customHeight="1" x14ac:dyDescent="0.2">
      <c r="A430" s="257" t="s">
        <v>834</v>
      </c>
      <c r="B430" s="277" t="s">
        <v>2071</v>
      </c>
      <c r="C430" s="260">
        <v>2.6109999999999998</v>
      </c>
    </row>
    <row r="431" spans="1:3" s="257" customFormat="1" ht="12" customHeight="1" x14ac:dyDescent="0.2">
      <c r="A431" s="257" t="s">
        <v>1757</v>
      </c>
      <c r="B431" s="277" t="s">
        <v>1750</v>
      </c>
      <c r="C431" s="260">
        <v>101.71800000000002</v>
      </c>
    </row>
    <row r="432" spans="1:3" s="257" customFormat="1" ht="12" customHeight="1" x14ac:dyDescent="0.2">
      <c r="A432" s="257" t="s">
        <v>1758</v>
      </c>
      <c r="B432" s="277" t="s">
        <v>1656</v>
      </c>
      <c r="C432" s="260">
        <v>444.32299999999987</v>
      </c>
    </row>
    <row r="433" spans="1:3" s="257" customFormat="1" ht="12" customHeight="1" x14ac:dyDescent="0.2">
      <c r="A433" s="257" t="s">
        <v>1759</v>
      </c>
      <c r="B433" s="277" t="s">
        <v>1760</v>
      </c>
      <c r="C433" s="260">
        <v>28.771999999999995</v>
      </c>
    </row>
    <row r="434" spans="1:3" s="257" customFormat="1" ht="12" customHeight="1" x14ac:dyDescent="0.2">
      <c r="A434" s="257" t="s">
        <v>834</v>
      </c>
      <c r="B434" s="277" t="s">
        <v>1656</v>
      </c>
      <c r="C434" s="260">
        <v>10.143999999999998</v>
      </c>
    </row>
    <row r="435" spans="1:3" s="257" customFormat="1" ht="12" customHeight="1" x14ac:dyDescent="0.2">
      <c r="A435" s="257" t="s">
        <v>834</v>
      </c>
      <c r="B435" s="277" t="s">
        <v>1762</v>
      </c>
      <c r="C435" s="260">
        <v>7.6550000000000002</v>
      </c>
    </row>
    <row r="436" spans="1:3" s="257" customFormat="1" ht="12" customHeight="1" x14ac:dyDescent="0.2">
      <c r="A436" s="257" t="s">
        <v>834</v>
      </c>
      <c r="B436" s="277" t="s">
        <v>1763</v>
      </c>
      <c r="C436" s="260">
        <v>89.345999999999989</v>
      </c>
    </row>
    <row r="437" spans="1:3" s="257" customFormat="1" ht="12" customHeight="1" x14ac:dyDescent="0.2">
      <c r="A437" s="257" t="s">
        <v>834</v>
      </c>
      <c r="B437" s="277" t="s">
        <v>1764</v>
      </c>
      <c r="C437" s="260">
        <v>35.695999999999991</v>
      </c>
    </row>
    <row r="438" spans="1:3" s="257" customFormat="1" ht="12" customHeight="1" x14ac:dyDescent="0.2">
      <c r="A438" s="257" t="s">
        <v>1765</v>
      </c>
      <c r="B438" s="277" t="s">
        <v>1656</v>
      </c>
      <c r="C438" s="260">
        <v>686.43500000000051</v>
      </c>
    </row>
    <row r="439" spans="1:3" s="257" customFormat="1" ht="12" customHeight="1" x14ac:dyDescent="0.2">
      <c r="A439" s="257" t="s">
        <v>834</v>
      </c>
      <c r="B439" s="277" t="s">
        <v>2798</v>
      </c>
      <c r="C439" s="260">
        <v>0.25</v>
      </c>
    </row>
    <row r="440" spans="1:3" s="257" customFormat="1" ht="12" customHeight="1" x14ac:dyDescent="0.2">
      <c r="A440" s="257" t="s">
        <v>1768</v>
      </c>
      <c r="B440" s="277" t="s">
        <v>2748</v>
      </c>
      <c r="C440" s="260">
        <v>8.91</v>
      </c>
    </row>
    <row r="441" spans="1:3" s="257" customFormat="1" ht="12" customHeight="1" x14ac:dyDescent="0.2">
      <c r="A441" s="257" t="s">
        <v>834</v>
      </c>
      <c r="B441" s="277" t="s">
        <v>2732</v>
      </c>
      <c r="C441" s="260">
        <v>19.810000000000002</v>
      </c>
    </row>
    <row r="442" spans="1:3" s="257" customFormat="1" ht="12" customHeight="1" x14ac:dyDescent="0.2">
      <c r="A442" s="257" t="s">
        <v>2749</v>
      </c>
      <c r="B442" s="277" t="s">
        <v>1709</v>
      </c>
      <c r="C442" s="260">
        <v>754.86400000000003</v>
      </c>
    </row>
    <row r="443" spans="1:3" s="257" customFormat="1" ht="12" customHeight="1" x14ac:dyDescent="0.2">
      <c r="A443" s="257" t="s">
        <v>2750</v>
      </c>
      <c r="B443" s="277" t="s">
        <v>1771</v>
      </c>
      <c r="C443" s="260">
        <v>95.866000000000014</v>
      </c>
    </row>
    <row r="444" spans="1:3" s="257" customFormat="1" ht="12" customHeight="1" x14ac:dyDescent="0.2">
      <c r="A444" s="257" t="s">
        <v>834</v>
      </c>
      <c r="B444" s="277" t="s">
        <v>1772</v>
      </c>
      <c r="C444" s="260">
        <v>52.422999999999981</v>
      </c>
    </row>
    <row r="445" spans="1:3" s="257" customFormat="1" ht="12" customHeight="1" x14ac:dyDescent="0.2">
      <c r="A445" s="257" t="s">
        <v>2072</v>
      </c>
      <c r="B445" s="277" t="s">
        <v>2073</v>
      </c>
      <c r="C445" s="260">
        <v>1.6220000000000001</v>
      </c>
    </row>
    <row r="446" spans="1:3" s="257" customFormat="1" ht="12" customHeight="1" x14ac:dyDescent="0.2">
      <c r="A446" s="257" t="s">
        <v>2074</v>
      </c>
      <c r="B446" s="277" t="s">
        <v>1776</v>
      </c>
      <c r="C446" s="260">
        <v>2.1800000000000002</v>
      </c>
    </row>
    <row r="447" spans="1:3" s="257" customFormat="1" ht="12" customHeight="1" x14ac:dyDescent="0.2">
      <c r="A447" s="257" t="s">
        <v>834</v>
      </c>
      <c r="B447" s="277" t="s">
        <v>1773</v>
      </c>
      <c r="C447" s="260">
        <v>4.0960000000000001</v>
      </c>
    </row>
    <row r="448" spans="1:3" s="257" customFormat="1" ht="12" customHeight="1" x14ac:dyDescent="0.2">
      <c r="A448" s="257" t="s">
        <v>1774</v>
      </c>
      <c r="B448" s="277" t="s">
        <v>2751</v>
      </c>
      <c r="C448" s="260">
        <v>33.262000000000008</v>
      </c>
    </row>
    <row r="449" spans="1:3" s="257" customFormat="1" ht="12" customHeight="1" x14ac:dyDescent="0.2">
      <c r="A449" s="257" t="s">
        <v>834</v>
      </c>
      <c r="B449" s="277" t="s">
        <v>1944</v>
      </c>
      <c r="C449" s="260">
        <v>4.4390000000000001</v>
      </c>
    </row>
    <row r="450" spans="1:3" s="257" customFormat="1" ht="12" customHeight="1" x14ac:dyDescent="0.2">
      <c r="A450" s="257" t="s">
        <v>834</v>
      </c>
      <c r="B450" s="277" t="s">
        <v>1779</v>
      </c>
      <c r="C450" s="260">
        <v>61.820000000000007</v>
      </c>
    </row>
    <row r="451" spans="1:3" s="257" customFormat="1" ht="12" customHeight="1" x14ac:dyDescent="0.2">
      <c r="A451" s="257" t="s">
        <v>834</v>
      </c>
      <c r="B451" s="277" t="s">
        <v>1520</v>
      </c>
      <c r="C451" s="260">
        <v>1.42</v>
      </c>
    </row>
    <row r="452" spans="1:3" s="257" customFormat="1" ht="12" customHeight="1" x14ac:dyDescent="0.2">
      <c r="A452" s="257" t="s">
        <v>1775</v>
      </c>
      <c r="B452" s="277" t="s">
        <v>1845</v>
      </c>
      <c r="C452" s="260">
        <v>3.093</v>
      </c>
    </row>
    <row r="453" spans="1:3" s="257" customFormat="1" ht="12" customHeight="1" x14ac:dyDescent="0.2">
      <c r="A453" s="257" t="s">
        <v>834</v>
      </c>
      <c r="B453" s="277" t="s">
        <v>1371</v>
      </c>
      <c r="C453" s="260">
        <v>1.996</v>
      </c>
    </row>
    <row r="454" spans="1:3" s="257" customFormat="1" ht="12" customHeight="1" x14ac:dyDescent="0.2">
      <c r="A454" s="257" t="s">
        <v>1777</v>
      </c>
      <c r="B454" s="277" t="s">
        <v>1778</v>
      </c>
      <c r="C454" s="260">
        <v>2.8040000000000003</v>
      </c>
    </row>
    <row r="455" spans="1:3" s="257" customFormat="1" ht="12" customHeight="1" x14ac:dyDescent="0.2">
      <c r="A455" s="257" t="s">
        <v>834</v>
      </c>
      <c r="B455" s="277" t="s">
        <v>1779</v>
      </c>
      <c r="C455" s="260">
        <v>10.102</v>
      </c>
    </row>
    <row r="456" spans="1:3" s="257" customFormat="1" ht="12" customHeight="1" x14ac:dyDescent="0.2">
      <c r="A456" s="257" t="s">
        <v>834</v>
      </c>
      <c r="B456" s="277" t="s">
        <v>1520</v>
      </c>
      <c r="C456" s="260">
        <v>1.0390000000000001</v>
      </c>
    </row>
    <row r="457" spans="1:3" s="257" customFormat="1" ht="12" customHeight="1" x14ac:dyDescent="0.2">
      <c r="A457" s="257" t="s">
        <v>1780</v>
      </c>
      <c r="B457" s="277" t="s">
        <v>2075</v>
      </c>
      <c r="C457" s="260">
        <v>3.5979999999999999</v>
      </c>
    </row>
    <row r="458" spans="1:3" s="257" customFormat="1" ht="12" customHeight="1" x14ac:dyDescent="0.2">
      <c r="A458" s="257" t="s">
        <v>1781</v>
      </c>
      <c r="B458" s="277" t="s">
        <v>1782</v>
      </c>
      <c r="C458" s="260">
        <v>24.350999999999996</v>
      </c>
    </row>
    <row r="459" spans="1:3" s="257" customFormat="1" ht="12" customHeight="1" x14ac:dyDescent="0.2">
      <c r="A459" s="257" t="s">
        <v>834</v>
      </c>
      <c r="B459" s="277" t="s">
        <v>1944</v>
      </c>
      <c r="C459" s="260">
        <v>30.416</v>
      </c>
    </row>
    <row r="460" spans="1:3" s="257" customFormat="1" ht="12" customHeight="1" x14ac:dyDescent="0.2">
      <c r="A460" s="257" t="s">
        <v>1783</v>
      </c>
      <c r="B460" s="277" t="s">
        <v>1623</v>
      </c>
      <c r="C460" s="260">
        <v>151.58799999999999</v>
      </c>
    </row>
    <row r="461" spans="1:3" s="257" customFormat="1" ht="12" customHeight="1" x14ac:dyDescent="0.2">
      <c r="A461" s="257" t="s">
        <v>834</v>
      </c>
      <c r="B461" s="277" t="s">
        <v>1697</v>
      </c>
      <c r="C461" s="260">
        <v>846.62899999999945</v>
      </c>
    </row>
    <row r="462" spans="1:3" s="257" customFormat="1" ht="12" customHeight="1" x14ac:dyDescent="0.2">
      <c r="A462" s="257" t="s">
        <v>834</v>
      </c>
      <c r="B462" s="277" t="s">
        <v>1784</v>
      </c>
      <c r="C462" s="260">
        <v>6.2349999999999994</v>
      </c>
    </row>
    <row r="463" spans="1:3" s="257" customFormat="1" ht="12" customHeight="1" x14ac:dyDescent="0.2">
      <c r="A463" s="257" t="s">
        <v>834</v>
      </c>
      <c r="B463" s="277" t="s">
        <v>1689</v>
      </c>
      <c r="C463" s="260">
        <v>8.99</v>
      </c>
    </row>
    <row r="464" spans="1:3" s="257" customFormat="1" ht="12" customHeight="1" x14ac:dyDescent="0.2">
      <c r="A464" s="257" t="s">
        <v>834</v>
      </c>
      <c r="B464" s="277" t="s">
        <v>1785</v>
      </c>
      <c r="C464" s="260">
        <v>282.93400000000014</v>
      </c>
    </row>
    <row r="465" spans="1:3" s="257" customFormat="1" ht="12" customHeight="1" x14ac:dyDescent="0.2">
      <c r="A465" s="257" t="s">
        <v>834</v>
      </c>
      <c r="B465" s="277" t="s">
        <v>1819</v>
      </c>
      <c r="C465" s="260">
        <v>2.83</v>
      </c>
    </row>
    <row r="466" spans="1:3" s="257" customFormat="1" ht="12" customHeight="1" x14ac:dyDescent="0.2">
      <c r="A466" s="257" t="s">
        <v>1787</v>
      </c>
      <c r="B466" s="277" t="s">
        <v>1789</v>
      </c>
      <c r="C466" s="260">
        <v>47.488999999999997</v>
      </c>
    </row>
    <row r="467" spans="1:3" s="257" customFormat="1" ht="12" customHeight="1" x14ac:dyDescent="0.2">
      <c r="A467" s="257" t="s">
        <v>1790</v>
      </c>
      <c r="B467" s="277" t="s">
        <v>1791</v>
      </c>
      <c r="C467" s="260">
        <v>40.263999999999996</v>
      </c>
    </row>
    <row r="468" spans="1:3" s="257" customFormat="1" ht="12" customHeight="1" x14ac:dyDescent="0.2">
      <c r="A468" s="257" t="s">
        <v>2799</v>
      </c>
      <c r="B468" s="277" t="s">
        <v>1371</v>
      </c>
      <c r="C468" s="260">
        <v>80.441000000000017</v>
      </c>
    </row>
    <row r="469" spans="1:3" s="257" customFormat="1" ht="12" customHeight="1" x14ac:dyDescent="0.2">
      <c r="A469" s="257" t="s">
        <v>1792</v>
      </c>
      <c r="B469" s="277" t="s">
        <v>2076</v>
      </c>
      <c r="C469" s="260">
        <v>2.2909999999999999</v>
      </c>
    </row>
    <row r="470" spans="1:3" s="257" customFormat="1" ht="12" customHeight="1" x14ac:dyDescent="0.2">
      <c r="A470" s="257" t="s">
        <v>834</v>
      </c>
      <c r="B470" s="277" t="s">
        <v>2077</v>
      </c>
      <c r="C470" s="260">
        <v>2.5129999999999999</v>
      </c>
    </row>
    <row r="471" spans="1:3" s="257" customFormat="1" ht="12" customHeight="1" x14ac:dyDescent="0.2">
      <c r="A471" s="257" t="s">
        <v>834</v>
      </c>
      <c r="B471" s="277" t="s">
        <v>1793</v>
      </c>
      <c r="C471" s="260">
        <v>15.545999999999999</v>
      </c>
    </row>
    <row r="472" spans="1:3" s="257" customFormat="1" ht="12" customHeight="1" x14ac:dyDescent="0.2">
      <c r="A472" s="257" t="s">
        <v>834</v>
      </c>
      <c r="B472" s="277" t="s">
        <v>2078</v>
      </c>
      <c r="C472" s="260">
        <v>0.52800000000000002</v>
      </c>
    </row>
    <row r="473" spans="1:3" s="257" customFormat="1" ht="12" customHeight="1" x14ac:dyDescent="0.2">
      <c r="A473" s="257" t="s">
        <v>1794</v>
      </c>
      <c r="B473" s="277" t="s">
        <v>1373</v>
      </c>
      <c r="C473" s="260">
        <v>13.635</v>
      </c>
    </row>
    <row r="474" spans="1:3" s="257" customFormat="1" ht="12" customHeight="1" x14ac:dyDescent="0.2">
      <c r="A474" s="257" t="s">
        <v>834</v>
      </c>
      <c r="B474" s="277" t="s">
        <v>1403</v>
      </c>
      <c r="C474" s="260">
        <v>3.5179999999999998</v>
      </c>
    </row>
    <row r="475" spans="1:3" s="257" customFormat="1" ht="12" customHeight="1" x14ac:dyDescent="0.2">
      <c r="A475" s="257" t="s">
        <v>1795</v>
      </c>
      <c r="B475" s="277" t="s">
        <v>1796</v>
      </c>
      <c r="C475" s="260">
        <v>2.3490000000000002</v>
      </c>
    </row>
    <row r="476" spans="1:3" s="257" customFormat="1" ht="12" customHeight="1" x14ac:dyDescent="0.2">
      <c r="A476" s="257" t="s">
        <v>834</v>
      </c>
      <c r="B476" s="277" t="s">
        <v>1798</v>
      </c>
      <c r="C476" s="260">
        <v>0.435</v>
      </c>
    </row>
    <row r="477" spans="1:3" s="257" customFormat="1" ht="12" customHeight="1" x14ac:dyDescent="0.2">
      <c r="A477" s="257" t="s">
        <v>640</v>
      </c>
      <c r="B477" s="277" t="s">
        <v>2079</v>
      </c>
      <c r="C477" s="260">
        <v>30.405999999999999</v>
      </c>
    </row>
    <row r="478" spans="1:3" s="257" customFormat="1" ht="12" customHeight="1" x14ac:dyDescent="0.2">
      <c r="A478" s="257" t="s">
        <v>834</v>
      </c>
      <c r="B478" s="277" t="s">
        <v>1799</v>
      </c>
      <c r="C478" s="260">
        <v>1.286</v>
      </c>
    </row>
    <row r="479" spans="1:3" s="257" customFormat="1" ht="12" customHeight="1" x14ac:dyDescent="0.2">
      <c r="A479" s="257" t="s">
        <v>834</v>
      </c>
      <c r="B479" s="277" t="s">
        <v>1801</v>
      </c>
      <c r="C479" s="260">
        <v>156.471</v>
      </c>
    </row>
    <row r="480" spans="1:3" s="257" customFormat="1" ht="12" customHeight="1" x14ac:dyDescent="0.2">
      <c r="A480" s="257" t="s">
        <v>1802</v>
      </c>
      <c r="B480" s="277" t="s">
        <v>2080</v>
      </c>
      <c r="C480" s="260">
        <v>0.63200000000000001</v>
      </c>
    </row>
    <row r="481" spans="1:3" s="257" customFormat="1" ht="12" customHeight="1" x14ac:dyDescent="0.2">
      <c r="A481" s="257" t="s">
        <v>834</v>
      </c>
      <c r="B481" s="277" t="s">
        <v>1803</v>
      </c>
      <c r="C481" s="260">
        <v>150.08400000000003</v>
      </c>
    </row>
    <row r="482" spans="1:3" s="257" customFormat="1" ht="12" customHeight="1" x14ac:dyDescent="0.2">
      <c r="A482" s="257" t="s">
        <v>1804</v>
      </c>
      <c r="B482" s="277" t="s">
        <v>1805</v>
      </c>
      <c r="C482" s="260">
        <v>10.342999999999998</v>
      </c>
    </row>
    <row r="483" spans="1:3" s="257" customFormat="1" ht="12" customHeight="1" x14ac:dyDescent="0.2">
      <c r="A483" s="257" t="s">
        <v>834</v>
      </c>
      <c r="B483" s="277" t="s">
        <v>1806</v>
      </c>
      <c r="C483" s="260">
        <v>6.1689999999999996</v>
      </c>
    </row>
    <row r="484" spans="1:3" s="257" customFormat="1" ht="12" customHeight="1" x14ac:dyDescent="0.2">
      <c r="A484" s="257" t="s">
        <v>1807</v>
      </c>
      <c r="B484" s="277" t="s">
        <v>2081</v>
      </c>
      <c r="C484" s="260">
        <v>1.1919999999999999</v>
      </c>
    </row>
    <row r="485" spans="1:3" s="257" customFormat="1" ht="12" customHeight="1" x14ac:dyDescent="0.2">
      <c r="A485" s="257" t="s">
        <v>2082</v>
      </c>
      <c r="B485" s="277" t="s">
        <v>2083</v>
      </c>
      <c r="C485" s="260">
        <v>1.0940000000000001</v>
      </c>
    </row>
    <row r="486" spans="1:3" s="257" customFormat="1" ht="12" customHeight="1" x14ac:dyDescent="0.2">
      <c r="A486" s="257" t="s">
        <v>1809</v>
      </c>
      <c r="B486" s="277" t="s">
        <v>1801</v>
      </c>
      <c r="C486" s="260">
        <v>21.259</v>
      </c>
    </row>
    <row r="487" spans="1:3" s="257" customFormat="1" ht="12" customHeight="1" x14ac:dyDescent="0.2">
      <c r="A487" s="257" t="s">
        <v>834</v>
      </c>
      <c r="B487" s="277" t="s">
        <v>1810</v>
      </c>
      <c r="C487" s="260">
        <v>47.316000000000003</v>
      </c>
    </row>
    <row r="488" spans="1:3" s="257" customFormat="1" ht="12" customHeight="1" x14ac:dyDescent="0.2">
      <c r="A488" s="257" t="s">
        <v>834</v>
      </c>
      <c r="B488" s="277" t="s">
        <v>1769</v>
      </c>
      <c r="C488" s="260">
        <v>90.453999999999994</v>
      </c>
    </row>
    <row r="489" spans="1:3" s="257" customFormat="1" ht="12" customHeight="1" x14ac:dyDescent="0.2">
      <c r="A489" s="257" t="s">
        <v>1811</v>
      </c>
      <c r="B489" s="277" t="s">
        <v>1661</v>
      </c>
      <c r="C489" s="260">
        <v>2.08</v>
      </c>
    </row>
    <row r="490" spans="1:3" s="257" customFormat="1" ht="12" customHeight="1" x14ac:dyDescent="0.2">
      <c r="A490" s="257" t="s">
        <v>834</v>
      </c>
      <c r="B490" s="277" t="s">
        <v>1812</v>
      </c>
      <c r="C490" s="260">
        <v>1.3420000000000001</v>
      </c>
    </row>
    <row r="491" spans="1:3" s="257" customFormat="1" ht="12" customHeight="1" x14ac:dyDescent="0.2">
      <c r="A491" s="257" t="s">
        <v>834</v>
      </c>
      <c r="B491" s="277" t="s">
        <v>1485</v>
      </c>
      <c r="C491" s="260">
        <v>3.7809999999999997</v>
      </c>
    </row>
    <row r="492" spans="1:3" s="257" customFormat="1" ht="12" customHeight="1" x14ac:dyDescent="0.2">
      <c r="A492" s="257" t="s">
        <v>2800</v>
      </c>
      <c r="B492" s="277" t="s">
        <v>1425</v>
      </c>
      <c r="C492" s="260">
        <v>7.9139999999999997</v>
      </c>
    </row>
    <row r="493" spans="1:3" s="257" customFormat="1" ht="12" customHeight="1" x14ac:dyDescent="0.2">
      <c r="A493" s="257" t="s">
        <v>1813</v>
      </c>
      <c r="B493" s="277" t="s">
        <v>2084</v>
      </c>
      <c r="C493" s="260">
        <v>1.101</v>
      </c>
    </row>
    <row r="494" spans="1:3" s="257" customFormat="1" ht="12" customHeight="1" x14ac:dyDescent="0.2">
      <c r="A494" s="257" t="s">
        <v>1814</v>
      </c>
      <c r="B494" s="277" t="s">
        <v>1687</v>
      </c>
      <c r="C494" s="260">
        <v>56.294000000000004</v>
      </c>
    </row>
    <row r="495" spans="1:3" s="257" customFormat="1" ht="12" customHeight="1" x14ac:dyDescent="0.2">
      <c r="A495" s="257" t="s">
        <v>2085</v>
      </c>
      <c r="B495" s="277" t="s">
        <v>2086</v>
      </c>
      <c r="C495" s="260">
        <v>59.466999999999985</v>
      </c>
    </row>
    <row r="496" spans="1:3" s="257" customFormat="1" ht="12" customHeight="1" x14ac:dyDescent="0.2">
      <c r="A496" s="257" t="s">
        <v>1815</v>
      </c>
      <c r="B496" s="277" t="s">
        <v>1816</v>
      </c>
      <c r="C496" s="260">
        <v>3.0330000000000004</v>
      </c>
    </row>
    <row r="497" spans="1:3" s="257" customFormat="1" ht="12" customHeight="1" x14ac:dyDescent="0.2">
      <c r="A497" s="257" t="s">
        <v>2087</v>
      </c>
      <c r="B497" s="277" t="s">
        <v>1697</v>
      </c>
      <c r="C497" s="260">
        <v>0.56000000000000005</v>
      </c>
    </row>
    <row r="498" spans="1:3" s="257" customFormat="1" ht="12" customHeight="1" x14ac:dyDescent="0.2">
      <c r="A498" s="257" t="s">
        <v>1817</v>
      </c>
      <c r="B498" s="277" t="s">
        <v>1818</v>
      </c>
      <c r="C498" s="260">
        <v>2.5110000000000001</v>
      </c>
    </row>
    <row r="499" spans="1:3" s="257" customFormat="1" ht="12" customHeight="1" x14ac:dyDescent="0.2">
      <c r="A499" s="257" t="s">
        <v>834</v>
      </c>
      <c r="B499" s="277" t="s">
        <v>1785</v>
      </c>
      <c r="C499" s="260">
        <v>8.1300000000000008</v>
      </c>
    </row>
    <row r="500" spans="1:3" s="257" customFormat="1" ht="12" customHeight="1" x14ac:dyDescent="0.2">
      <c r="A500" s="257" t="s">
        <v>834</v>
      </c>
      <c r="B500" s="277" t="s">
        <v>1819</v>
      </c>
      <c r="C500" s="260">
        <v>6.8079999999999998</v>
      </c>
    </row>
    <row r="501" spans="1:3" s="257" customFormat="1" ht="12" customHeight="1" x14ac:dyDescent="0.2">
      <c r="A501" s="257" t="s">
        <v>2088</v>
      </c>
      <c r="B501" s="277" t="s">
        <v>2089</v>
      </c>
      <c r="C501" s="260">
        <v>7.32</v>
      </c>
    </row>
    <row r="502" spans="1:3" s="257" customFormat="1" ht="12" customHeight="1" x14ac:dyDescent="0.2">
      <c r="A502" s="257" t="s">
        <v>1822</v>
      </c>
      <c r="B502" s="277" t="s">
        <v>1823</v>
      </c>
      <c r="C502" s="260">
        <v>49.094000000000008</v>
      </c>
    </row>
    <row r="503" spans="1:3" s="257" customFormat="1" ht="12" customHeight="1" x14ac:dyDescent="0.2">
      <c r="A503" s="257" t="s">
        <v>834</v>
      </c>
      <c r="B503" s="277" t="s">
        <v>1824</v>
      </c>
      <c r="C503" s="260">
        <v>151.31700000000001</v>
      </c>
    </row>
    <row r="504" spans="1:3" s="257" customFormat="1" ht="12" customHeight="1" x14ac:dyDescent="0.2">
      <c r="A504" s="257" t="s">
        <v>834</v>
      </c>
      <c r="B504" s="277" t="s">
        <v>1515</v>
      </c>
      <c r="C504" s="260">
        <v>13.78</v>
      </c>
    </row>
    <row r="505" spans="1:3" s="257" customFormat="1" ht="12" customHeight="1" x14ac:dyDescent="0.2">
      <c r="A505" s="257" t="s">
        <v>1825</v>
      </c>
      <c r="B505" s="277" t="s">
        <v>1823</v>
      </c>
      <c r="C505" s="260">
        <v>103.36299999999999</v>
      </c>
    </row>
    <row r="506" spans="1:3" s="257" customFormat="1" ht="12" customHeight="1" x14ac:dyDescent="0.2">
      <c r="A506" s="257" t="s">
        <v>1826</v>
      </c>
      <c r="B506" s="277" t="s">
        <v>2090</v>
      </c>
      <c r="C506" s="260">
        <v>29.523</v>
      </c>
    </row>
    <row r="507" spans="1:3" s="257" customFormat="1" ht="12" customHeight="1" x14ac:dyDescent="0.2">
      <c r="A507" s="257" t="s">
        <v>834</v>
      </c>
      <c r="B507" s="277" t="s">
        <v>2091</v>
      </c>
      <c r="C507" s="260">
        <v>2.4710000000000001</v>
      </c>
    </row>
    <row r="508" spans="1:3" s="257" customFormat="1" ht="12" customHeight="1" x14ac:dyDescent="0.2">
      <c r="A508" s="257" t="s">
        <v>834</v>
      </c>
      <c r="B508" s="277" t="s">
        <v>1829</v>
      </c>
      <c r="C508" s="260">
        <v>160.22</v>
      </c>
    </row>
    <row r="509" spans="1:3" s="257" customFormat="1" ht="12" customHeight="1" x14ac:dyDescent="0.2">
      <c r="A509" s="257" t="s">
        <v>1831</v>
      </c>
      <c r="B509" s="277" t="s">
        <v>1683</v>
      </c>
      <c r="C509" s="260">
        <v>229.40299999999999</v>
      </c>
    </row>
    <row r="510" spans="1:3" s="257" customFormat="1" ht="12" customHeight="1" x14ac:dyDescent="0.2">
      <c r="A510" s="257" t="s">
        <v>834</v>
      </c>
      <c r="B510" s="277" t="s">
        <v>1487</v>
      </c>
      <c r="C510" s="260">
        <v>623.29799999999989</v>
      </c>
    </row>
    <row r="511" spans="1:3" s="257" customFormat="1" ht="12" customHeight="1" x14ac:dyDescent="0.2">
      <c r="A511" s="257" t="s">
        <v>834</v>
      </c>
      <c r="B511" s="277" t="s">
        <v>1527</v>
      </c>
      <c r="C511" s="260">
        <v>6871.735999999989</v>
      </c>
    </row>
    <row r="512" spans="1:3" s="257" customFormat="1" ht="12" customHeight="1" x14ac:dyDescent="0.2">
      <c r="A512" s="257" t="s">
        <v>1832</v>
      </c>
      <c r="B512" s="277" t="s">
        <v>1415</v>
      </c>
      <c r="C512" s="260">
        <v>113.49999999999999</v>
      </c>
    </row>
    <row r="513" spans="1:3" s="257" customFormat="1" ht="12" customHeight="1" x14ac:dyDescent="0.2">
      <c r="A513" s="257" t="s">
        <v>834</v>
      </c>
      <c r="B513" s="277" t="s">
        <v>1416</v>
      </c>
      <c r="C513" s="260">
        <v>342.94700000000006</v>
      </c>
    </row>
    <row r="514" spans="1:3" s="257" customFormat="1" ht="12" customHeight="1" x14ac:dyDescent="0.2">
      <c r="A514" s="257" t="s">
        <v>834</v>
      </c>
      <c r="B514" s="277" t="s">
        <v>1419</v>
      </c>
      <c r="C514" s="260">
        <v>26.828000000000003</v>
      </c>
    </row>
    <row r="515" spans="1:3" s="257" customFormat="1" ht="12" customHeight="1" x14ac:dyDescent="0.2">
      <c r="A515" s="257" t="s">
        <v>834</v>
      </c>
      <c r="B515" s="277" t="s">
        <v>1833</v>
      </c>
      <c r="C515" s="260">
        <v>384.47799999999995</v>
      </c>
    </row>
    <row r="516" spans="1:3" s="257" customFormat="1" ht="12" customHeight="1" x14ac:dyDescent="0.2">
      <c r="A516" s="257" t="s">
        <v>1834</v>
      </c>
      <c r="B516" s="277" t="s">
        <v>1416</v>
      </c>
      <c r="C516" s="260">
        <v>0.60699999999999998</v>
      </c>
    </row>
    <row r="517" spans="1:3" s="257" customFormat="1" ht="12" customHeight="1" x14ac:dyDescent="0.2">
      <c r="A517" s="257" t="s">
        <v>2092</v>
      </c>
      <c r="B517" s="277" t="s">
        <v>1419</v>
      </c>
      <c r="C517" s="260">
        <v>53.599999999999994</v>
      </c>
    </row>
    <row r="518" spans="1:3" s="257" customFormat="1" ht="12" customHeight="1" x14ac:dyDescent="0.2">
      <c r="A518" s="257" t="s">
        <v>1835</v>
      </c>
      <c r="B518" s="277" t="s">
        <v>1836</v>
      </c>
      <c r="C518" s="260">
        <v>6.89</v>
      </c>
    </row>
    <row r="519" spans="1:3" s="257" customFormat="1" ht="12" customHeight="1" x14ac:dyDescent="0.2">
      <c r="A519" s="257" t="s">
        <v>1838</v>
      </c>
      <c r="B519" s="277" t="s">
        <v>2801</v>
      </c>
      <c r="C519" s="260">
        <v>3.5369999999999999</v>
      </c>
    </row>
    <row r="520" spans="1:3" s="257" customFormat="1" ht="12" customHeight="1" x14ac:dyDescent="0.2">
      <c r="A520" s="257" t="s">
        <v>834</v>
      </c>
      <c r="B520" s="277" t="s">
        <v>1840</v>
      </c>
      <c r="C520" s="260">
        <v>179.36400000000003</v>
      </c>
    </row>
    <row r="521" spans="1:3" s="257" customFormat="1" ht="12" customHeight="1" x14ac:dyDescent="0.2">
      <c r="A521" s="257" t="s">
        <v>834</v>
      </c>
      <c r="B521" s="277" t="s">
        <v>1841</v>
      </c>
      <c r="C521" s="260">
        <v>97.076000000000022</v>
      </c>
    </row>
    <row r="522" spans="1:3" s="257" customFormat="1" ht="12" customHeight="1" x14ac:dyDescent="0.2">
      <c r="A522" s="257" t="s">
        <v>834</v>
      </c>
      <c r="B522" s="277" t="s">
        <v>1362</v>
      </c>
      <c r="C522" s="260">
        <v>425.32000000000005</v>
      </c>
    </row>
    <row r="523" spans="1:3" s="257" customFormat="1" ht="12" customHeight="1" x14ac:dyDescent="0.2">
      <c r="A523" s="257" t="s">
        <v>834</v>
      </c>
      <c r="B523" s="277" t="s">
        <v>1843</v>
      </c>
      <c r="C523" s="260">
        <v>22.016999999999999</v>
      </c>
    </row>
    <row r="524" spans="1:3" s="257" customFormat="1" ht="12" customHeight="1" x14ac:dyDescent="0.2">
      <c r="A524" s="257" t="s">
        <v>834</v>
      </c>
      <c r="B524" s="277" t="s">
        <v>1600</v>
      </c>
      <c r="C524" s="260">
        <v>634.81999999999994</v>
      </c>
    </row>
    <row r="525" spans="1:3" s="257" customFormat="1" ht="12" customHeight="1" x14ac:dyDescent="0.2">
      <c r="A525" s="257" t="s">
        <v>834</v>
      </c>
      <c r="B525" s="277" t="s">
        <v>1855</v>
      </c>
      <c r="C525" s="260">
        <v>24.843</v>
      </c>
    </row>
    <row r="526" spans="1:3" s="257" customFormat="1" ht="12" customHeight="1" x14ac:dyDescent="0.2">
      <c r="A526" s="257" t="s">
        <v>834</v>
      </c>
      <c r="B526" s="277" t="s">
        <v>1844</v>
      </c>
      <c r="C526" s="260">
        <v>38.207999999999998</v>
      </c>
    </row>
    <row r="527" spans="1:3" s="257" customFormat="1" ht="12" customHeight="1" x14ac:dyDescent="0.2">
      <c r="A527" s="257" t="s">
        <v>834</v>
      </c>
      <c r="B527" s="277" t="s">
        <v>1845</v>
      </c>
      <c r="C527" s="260">
        <v>4901.6719999999932</v>
      </c>
    </row>
    <row r="528" spans="1:3" s="257" customFormat="1" ht="12" customHeight="1" x14ac:dyDescent="0.2">
      <c r="A528" s="257" t="s">
        <v>834</v>
      </c>
      <c r="B528" s="277" t="s">
        <v>2758</v>
      </c>
      <c r="C528" s="260">
        <v>188.68099999999998</v>
      </c>
    </row>
    <row r="529" spans="1:3" s="257" customFormat="1" ht="12" customHeight="1" x14ac:dyDescent="0.2">
      <c r="A529" s="257" t="s">
        <v>834</v>
      </c>
      <c r="B529" s="277" t="s">
        <v>1847</v>
      </c>
      <c r="C529" s="260">
        <v>29.044999999999998</v>
      </c>
    </row>
    <row r="530" spans="1:3" s="257" customFormat="1" ht="12" customHeight="1" x14ac:dyDescent="0.2">
      <c r="A530" s="257" t="s">
        <v>1848</v>
      </c>
      <c r="B530" s="277" t="s">
        <v>1840</v>
      </c>
      <c r="C530" s="260">
        <v>349.51100000000008</v>
      </c>
    </row>
    <row r="531" spans="1:3" s="257" customFormat="1" ht="12" customHeight="1" x14ac:dyDescent="0.2">
      <c r="A531" s="257" t="s">
        <v>834</v>
      </c>
      <c r="B531" s="277" t="s">
        <v>1600</v>
      </c>
      <c r="C531" s="260">
        <v>3.3100000000000005</v>
      </c>
    </row>
    <row r="532" spans="1:3" s="257" customFormat="1" ht="12" customHeight="1" x14ac:dyDescent="0.2">
      <c r="A532" s="257" t="s">
        <v>1850</v>
      </c>
      <c r="B532" s="277" t="s">
        <v>1362</v>
      </c>
      <c r="C532" s="260">
        <v>103.13000000000001</v>
      </c>
    </row>
    <row r="533" spans="1:3" s="257" customFormat="1" ht="12" customHeight="1" x14ac:dyDescent="0.2">
      <c r="A533" s="257" t="s">
        <v>1851</v>
      </c>
      <c r="B533" s="277" t="s">
        <v>1843</v>
      </c>
      <c r="C533" s="260">
        <v>43.091999999999999</v>
      </c>
    </row>
    <row r="534" spans="1:3" s="257" customFormat="1" ht="12" customHeight="1" x14ac:dyDescent="0.2">
      <c r="A534" s="257" t="s">
        <v>1852</v>
      </c>
      <c r="B534" s="277" t="s">
        <v>1853</v>
      </c>
      <c r="C534" s="260">
        <v>128.672</v>
      </c>
    </row>
    <row r="535" spans="1:3" s="257" customFormat="1" ht="12" customHeight="1" x14ac:dyDescent="0.2">
      <c r="A535" s="257" t="s">
        <v>834</v>
      </c>
      <c r="B535" s="277" t="s">
        <v>1529</v>
      </c>
      <c r="C535" s="260">
        <v>164.727</v>
      </c>
    </row>
    <row r="536" spans="1:3" s="257" customFormat="1" ht="12" customHeight="1" x14ac:dyDescent="0.2">
      <c r="A536" s="257" t="s">
        <v>2802</v>
      </c>
      <c r="B536" s="277" t="s">
        <v>1855</v>
      </c>
      <c r="C536" s="260">
        <v>6.1669999999999998</v>
      </c>
    </row>
    <row r="537" spans="1:3" s="257" customFormat="1" ht="12" customHeight="1" x14ac:dyDescent="0.2">
      <c r="A537" s="257" t="s">
        <v>1854</v>
      </c>
      <c r="B537" s="277" t="s">
        <v>1840</v>
      </c>
      <c r="C537" s="260">
        <v>11.591999999999999</v>
      </c>
    </row>
    <row r="538" spans="1:3" s="257" customFormat="1" ht="12" customHeight="1" x14ac:dyDescent="0.2">
      <c r="A538" s="257" t="s">
        <v>834</v>
      </c>
      <c r="B538" s="277" t="s">
        <v>1362</v>
      </c>
      <c r="C538" s="260">
        <v>1.01</v>
      </c>
    </row>
    <row r="539" spans="1:3" s="257" customFormat="1" ht="12" customHeight="1" x14ac:dyDescent="0.2">
      <c r="A539" s="257" t="s">
        <v>834</v>
      </c>
      <c r="B539" s="277" t="s">
        <v>1843</v>
      </c>
      <c r="C539" s="260">
        <v>8.3849999999999998</v>
      </c>
    </row>
    <row r="540" spans="1:3" s="257" customFormat="1" ht="12" customHeight="1" x14ac:dyDescent="0.2">
      <c r="A540" s="257" t="s">
        <v>834</v>
      </c>
      <c r="B540" s="277" t="s">
        <v>1600</v>
      </c>
      <c r="C540" s="260">
        <v>1.5920000000000001</v>
      </c>
    </row>
    <row r="541" spans="1:3" s="257" customFormat="1" ht="12" customHeight="1" x14ac:dyDescent="0.2">
      <c r="A541" s="257" t="s">
        <v>834</v>
      </c>
      <c r="B541" s="277" t="s">
        <v>1855</v>
      </c>
      <c r="C541" s="260">
        <v>4.8360000000000003</v>
      </c>
    </row>
    <row r="542" spans="1:3" s="257" customFormat="1" ht="12" customHeight="1" x14ac:dyDescent="0.2">
      <c r="A542" s="257" t="s">
        <v>1856</v>
      </c>
      <c r="B542" s="277" t="s">
        <v>1491</v>
      </c>
      <c r="C542" s="260">
        <v>53.944000000000003</v>
      </c>
    </row>
    <row r="543" spans="1:3" s="257" customFormat="1" ht="12" customHeight="1" x14ac:dyDescent="0.2">
      <c r="A543" s="257" t="s">
        <v>834</v>
      </c>
      <c r="B543" s="277" t="s">
        <v>1547</v>
      </c>
      <c r="C543" s="260">
        <v>0.83</v>
      </c>
    </row>
    <row r="544" spans="1:3" s="257" customFormat="1" ht="12" customHeight="1" x14ac:dyDescent="0.2">
      <c r="A544" s="257" t="s">
        <v>834</v>
      </c>
      <c r="B544" s="277" t="s">
        <v>1769</v>
      </c>
      <c r="C544" s="260">
        <v>320.7050000000001</v>
      </c>
    </row>
    <row r="545" spans="1:3" s="257" customFormat="1" ht="12" customHeight="1" x14ac:dyDescent="0.2">
      <c r="A545" s="257" t="s">
        <v>834</v>
      </c>
      <c r="B545" s="277" t="s">
        <v>2761</v>
      </c>
      <c r="C545" s="260">
        <v>790.27300000000002</v>
      </c>
    </row>
    <row r="546" spans="1:3" s="257" customFormat="1" ht="12" customHeight="1" x14ac:dyDescent="0.2">
      <c r="A546" s="257" t="s">
        <v>2093</v>
      </c>
      <c r="B546" s="277" t="s">
        <v>1801</v>
      </c>
      <c r="C546" s="260">
        <v>3.5529999999999999</v>
      </c>
    </row>
    <row r="547" spans="1:3" s="257" customFormat="1" ht="12" customHeight="1" x14ac:dyDescent="0.2">
      <c r="A547" s="257" t="s">
        <v>1857</v>
      </c>
      <c r="B547" s="277" t="s">
        <v>1858</v>
      </c>
      <c r="C547" s="260">
        <v>7.89</v>
      </c>
    </row>
    <row r="548" spans="1:3" s="257" customFormat="1" ht="12" customHeight="1" x14ac:dyDescent="0.2">
      <c r="A548" s="257" t="s">
        <v>1859</v>
      </c>
      <c r="B548" s="277" t="s">
        <v>2094</v>
      </c>
      <c r="C548" s="260">
        <v>30.689000000000004</v>
      </c>
    </row>
    <row r="549" spans="1:3" s="257" customFormat="1" ht="12" customHeight="1" x14ac:dyDescent="0.2">
      <c r="A549" s="257" t="s">
        <v>834</v>
      </c>
      <c r="B549" s="277" t="s">
        <v>1860</v>
      </c>
      <c r="C549" s="260">
        <v>193.55700000000002</v>
      </c>
    </row>
    <row r="550" spans="1:3" s="257" customFormat="1" ht="12" customHeight="1" x14ac:dyDescent="0.2">
      <c r="A550" s="257" t="s">
        <v>834</v>
      </c>
      <c r="B550" s="277" t="s">
        <v>2762</v>
      </c>
      <c r="C550" s="260">
        <v>17.8</v>
      </c>
    </row>
    <row r="551" spans="1:3" s="257" customFormat="1" ht="12" customHeight="1" x14ac:dyDescent="0.2">
      <c r="A551" s="257" t="s">
        <v>834</v>
      </c>
      <c r="B551" s="277" t="s">
        <v>1862</v>
      </c>
      <c r="C551" s="260">
        <v>3658.4750000000017</v>
      </c>
    </row>
    <row r="552" spans="1:3" s="257" customFormat="1" ht="12" customHeight="1" x14ac:dyDescent="0.2">
      <c r="A552" s="257" t="s">
        <v>1863</v>
      </c>
      <c r="B552" s="277" t="s">
        <v>2095</v>
      </c>
      <c r="C552" s="260">
        <v>10.868</v>
      </c>
    </row>
    <row r="553" spans="1:3" s="257" customFormat="1" ht="12" customHeight="1" x14ac:dyDescent="0.2">
      <c r="A553" s="257" t="s">
        <v>834</v>
      </c>
      <c r="B553" s="277" t="s">
        <v>1845</v>
      </c>
      <c r="C553" s="260">
        <v>13.944000000000003</v>
      </c>
    </row>
    <row r="554" spans="1:3" s="257" customFormat="1" ht="12" customHeight="1" x14ac:dyDescent="0.2">
      <c r="A554" s="257" t="s">
        <v>834</v>
      </c>
      <c r="B554" s="277" t="s">
        <v>2758</v>
      </c>
      <c r="C554" s="260">
        <v>212.14</v>
      </c>
    </row>
    <row r="555" spans="1:3" s="257" customFormat="1" ht="12" customHeight="1" x14ac:dyDescent="0.2">
      <c r="A555" s="257" t="s">
        <v>2096</v>
      </c>
      <c r="B555" s="277" t="s">
        <v>1436</v>
      </c>
      <c r="C555" s="260">
        <v>11.509</v>
      </c>
    </row>
    <row r="556" spans="1:3" s="257" customFormat="1" ht="12" customHeight="1" x14ac:dyDescent="0.2">
      <c r="A556" s="257" t="s">
        <v>1864</v>
      </c>
      <c r="B556" s="277" t="s">
        <v>1865</v>
      </c>
      <c r="C556" s="260">
        <v>365.78699999999998</v>
      </c>
    </row>
    <row r="557" spans="1:3" s="257" customFormat="1" ht="12" customHeight="1" x14ac:dyDescent="0.2">
      <c r="A557" s="257" t="s">
        <v>2097</v>
      </c>
      <c r="B557" s="277" t="s">
        <v>2098</v>
      </c>
      <c r="C557" s="260">
        <v>3.3559999999999999</v>
      </c>
    </row>
    <row r="558" spans="1:3" s="257" customFormat="1" ht="12" customHeight="1" x14ac:dyDescent="0.2">
      <c r="A558" s="257" t="s">
        <v>1868</v>
      </c>
      <c r="B558" s="277" t="s">
        <v>1869</v>
      </c>
      <c r="C558" s="260">
        <v>405.54600000000022</v>
      </c>
    </row>
    <row r="559" spans="1:3" s="257" customFormat="1" ht="12" customHeight="1" x14ac:dyDescent="0.2">
      <c r="A559" s="257" t="s">
        <v>1872</v>
      </c>
      <c r="B559" s="277" t="s">
        <v>1873</v>
      </c>
      <c r="C559" s="260">
        <v>7.1890000000000001</v>
      </c>
    </row>
    <row r="560" spans="1:3" s="257" customFormat="1" ht="12" customHeight="1" x14ac:dyDescent="0.2">
      <c r="A560" s="257" t="s">
        <v>834</v>
      </c>
      <c r="B560" s="277" t="s">
        <v>1874</v>
      </c>
      <c r="C560" s="260">
        <v>678.56700000000001</v>
      </c>
    </row>
    <row r="561" spans="1:3" s="257" customFormat="1" ht="12" customHeight="1" x14ac:dyDescent="0.2">
      <c r="A561" s="257" t="s">
        <v>1875</v>
      </c>
      <c r="B561" s="277" t="s">
        <v>1876</v>
      </c>
      <c r="C561" s="260">
        <v>3.9189999999999996</v>
      </c>
    </row>
    <row r="562" spans="1:3" s="257" customFormat="1" ht="12" customHeight="1" x14ac:dyDescent="0.2">
      <c r="A562" s="257" t="s">
        <v>834</v>
      </c>
      <c r="B562" s="277" t="s">
        <v>1877</v>
      </c>
      <c r="C562" s="260">
        <v>99.05</v>
      </c>
    </row>
    <row r="563" spans="1:3" s="257" customFormat="1" ht="12" customHeight="1" x14ac:dyDescent="0.2">
      <c r="A563" s="257" t="s">
        <v>2763</v>
      </c>
      <c r="B563" s="277" t="s">
        <v>1431</v>
      </c>
      <c r="C563" s="260">
        <v>0.46600000000000003</v>
      </c>
    </row>
    <row r="564" spans="1:3" s="257" customFormat="1" ht="12" customHeight="1" x14ac:dyDescent="0.2">
      <c r="A564" s="257" t="s">
        <v>834</v>
      </c>
      <c r="B564" s="277" t="s">
        <v>1432</v>
      </c>
      <c r="C564" s="260">
        <v>42.55</v>
      </c>
    </row>
    <row r="565" spans="1:3" s="257" customFormat="1" ht="12" customHeight="1" x14ac:dyDescent="0.2">
      <c r="A565" s="257" t="s">
        <v>834</v>
      </c>
      <c r="B565" s="277" t="s">
        <v>1890</v>
      </c>
      <c r="C565" s="260">
        <v>381.42999999999995</v>
      </c>
    </row>
    <row r="566" spans="1:3" s="257" customFormat="1" ht="12" customHeight="1" x14ac:dyDescent="0.2">
      <c r="A566" s="257" t="s">
        <v>1878</v>
      </c>
      <c r="B566" s="277" t="s">
        <v>2099</v>
      </c>
      <c r="C566" s="260">
        <v>23.45</v>
      </c>
    </row>
    <row r="567" spans="1:3" s="257" customFormat="1" ht="12" customHeight="1" x14ac:dyDescent="0.2">
      <c r="A567" s="257" t="s">
        <v>834</v>
      </c>
      <c r="B567" s="277" t="s">
        <v>1515</v>
      </c>
      <c r="C567" s="260">
        <v>169.02799999999996</v>
      </c>
    </row>
    <row r="568" spans="1:3" s="257" customFormat="1" ht="12" customHeight="1" x14ac:dyDescent="0.2">
      <c r="A568" s="257" t="s">
        <v>2764</v>
      </c>
      <c r="B568" s="277" t="s">
        <v>1881</v>
      </c>
      <c r="C568" s="260">
        <v>208.48499999999999</v>
      </c>
    </row>
    <row r="569" spans="1:3" s="257" customFormat="1" ht="12" customHeight="1" x14ac:dyDescent="0.2">
      <c r="A569" s="257" t="s">
        <v>834</v>
      </c>
      <c r="B569" s="277" t="s">
        <v>1882</v>
      </c>
      <c r="C569" s="260">
        <v>58.774000000000015</v>
      </c>
    </row>
    <row r="570" spans="1:3" s="257" customFormat="1" ht="12" customHeight="1" x14ac:dyDescent="0.2">
      <c r="A570" s="257" t="s">
        <v>1885</v>
      </c>
      <c r="B570" s="277" t="s">
        <v>2100</v>
      </c>
      <c r="C570" s="260">
        <v>61.44</v>
      </c>
    </row>
    <row r="571" spans="1:3" s="257" customFormat="1" ht="12" customHeight="1" x14ac:dyDescent="0.2">
      <c r="A571" s="257" t="s">
        <v>834</v>
      </c>
      <c r="B571" s="277" t="s">
        <v>1886</v>
      </c>
      <c r="C571" s="260">
        <v>80.66</v>
      </c>
    </row>
    <row r="572" spans="1:3" s="257" customFormat="1" ht="12" customHeight="1" x14ac:dyDescent="0.2">
      <c r="A572" s="257" t="s">
        <v>834</v>
      </c>
      <c r="B572" s="277" t="s">
        <v>2777</v>
      </c>
      <c r="C572" s="260">
        <v>62.54</v>
      </c>
    </row>
    <row r="573" spans="1:3" s="257" customFormat="1" ht="12" customHeight="1" x14ac:dyDescent="0.2">
      <c r="A573" s="257" t="s">
        <v>834</v>
      </c>
      <c r="B573" s="277" t="s">
        <v>1515</v>
      </c>
      <c r="C573" s="260">
        <v>591.22799999999995</v>
      </c>
    </row>
    <row r="574" spans="1:3" s="257" customFormat="1" ht="12" customHeight="1" x14ac:dyDescent="0.2">
      <c r="A574" s="257" t="s">
        <v>1888</v>
      </c>
      <c r="B574" s="277" t="s">
        <v>1844</v>
      </c>
      <c r="C574" s="260">
        <v>85.887999999999991</v>
      </c>
    </row>
    <row r="575" spans="1:3" s="257" customFormat="1" ht="12" customHeight="1" x14ac:dyDescent="0.2">
      <c r="A575" s="257" t="s">
        <v>834</v>
      </c>
      <c r="B575" s="277" t="s">
        <v>1432</v>
      </c>
      <c r="C575" s="260">
        <v>378.37900000000008</v>
      </c>
    </row>
    <row r="576" spans="1:3" s="257" customFormat="1" ht="12" customHeight="1" x14ac:dyDescent="0.2">
      <c r="A576" s="257" t="s">
        <v>834</v>
      </c>
      <c r="B576" s="277" t="s">
        <v>1890</v>
      </c>
      <c r="C576" s="260">
        <v>235.8839999999999</v>
      </c>
    </row>
    <row r="577" spans="1:3" s="257" customFormat="1" ht="12" customHeight="1" x14ac:dyDescent="0.2">
      <c r="A577" s="257" t="s">
        <v>1891</v>
      </c>
      <c r="B577" s="277" t="s">
        <v>1892</v>
      </c>
      <c r="C577" s="260">
        <v>14.472</v>
      </c>
    </row>
    <row r="578" spans="1:3" s="257" customFormat="1" ht="12" customHeight="1" x14ac:dyDescent="0.2">
      <c r="A578" s="257" t="s">
        <v>834</v>
      </c>
      <c r="B578" s="277" t="s">
        <v>1893</v>
      </c>
      <c r="C578" s="260">
        <v>1220.8630000000001</v>
      </c>
    </row>
    <row r="579" spans="1:3" s="257" customFormat="1" ht="12" customHeight="1" x14ac:dyDescent="0.2">
      <c r="A579" s="257" t="s">
        <v>834</v>
      </c>
      <c r="B579" s="277" t="s">
        <v>1894</v>
      </c>
      <c r="C579" s="260">
        <v>30.409000000000002</v>
      </c>
    </row>
    <row r="580" spans="1:3" s="257" customFormat="1" ht="12" customHeight="1" x14ac:dyDescent="0.2">
      <c r="A580" s="257" t="s">
        <v>1897</v>
      </c>
      <c r="B580" s="277" t="s">
        <v>1900</v>
      </c>
      <c r="C580" s="260">
        <v>4.2519999999999998</v>
      </c>
    </row>
    <row r="581" spans="1:3" s="257" customFormat="1" ht="12" customHeight="1" x14ac:dyDescent="0.2">
      <c r="A581" s="257" t="s">
        <v>1901</v>
      </c>
      <c r="B581" s="277" t="s">
        <v>1709</v>
      </c>
      <c r="C581" s="260">
        <v>7.077</v>
      </c>
    </row>
    <row r="582" spans="1:3" s="257" customFormat="1" ht="12" customHeight="1" x14ac:dyDescent="0.2">
      <c r="A582" s="257" t="s">
        <v>834</v>
      </c>
      <c r="B582" s="277" t="s">
        <v>1702</v>
      </c>
      <c r="C582" s="260">
        <v>24.509</v>
      </c>
    </row>
    <row r="583" spans="1:3" s="257" customFormat="1" ht="12" customHeight="1" x14ac:dyDescent="0.2">
      <c r="A583" s="257" t="s">
        <v>1904</v>
      </c>
      <c r="B583" s="277" t="s">
        <v>1506</v>
      </c>
      <c r="C583" s="260">
        <v>2.476</v>
      </c>
    </row>
    <row r="584" spans="1:3" s="257" customFormat="1" ht="12" customHeight="1" x14ac:dyDescent="0.2">
      <c r="A584" s="257" t="s">
        <v>834</v>
      </c>
      <c r="B584" s="277" t="s">
        <v>1905</v>
      </c>
      <c r="C584" s="260">
        <v>98.061999999999998</v>
      </c>
    </row>
    <row r="585" spans="1:3" s="257" customFormat="1" ht="12" customHeight="1" x14ac:dyDescent="0.2">
      <c r="A585" s="257" t="s">
        <v>834</v>
      </c>
      <c r="B585" s="277" t="s">
        <v>1490</v>
      </c>
      <c r="C585" s="260">
        <v>8.379999999999999</v>
      </c>
    </row>
    <row r="586" spans="1:3" s="257" customFormat="1" ht="12" customHeight="1" x14ac:dyDescent="0.2">
      <c r="A586" s="257" t="s">
        <v>834</v>
      </c>
      <c r="B586" s="277" t="s">
        <v>1491</v>
      </c>
      <c r="C586" s="260">
        <v>225.44599999999991</v>
      </c>
    </row>
    <row r="587" spans="1:3" s="257" customFormat="1" ht="12" customHeight="1" x14ac:dyDescent="0.2">
      <c r="A587" s="257" t="s">
        <v>834</v>
      </c>
      <c r="B587" s="277" t="s">
        <v>1906</v>
      </c>
      <c r="C587" s="260">
        <v>242.48800000000003</v>
      </c>
    </row>
    <row r="588" spans="1:3" s="257" customFormat="1" ht="12" customHeight="1" x14ac:dyDescent="0.2">
      <c r="A588" s="257" t="s">
        <v>834</v>
      </c>
      <c r="B588" s="277" t="s">
        <v>2127</v>
      </c>
      <c r="C588" s="260">
        <v>28.451999999999998</v>
      </c>
    </row>
    <row r="589" spans="1:3" s="257" customFormat="1" ht="12" customHeight="1" x14ac:dyDescent="0.2">
      <c r="A589" s="257" t="s">
        <v>1909</v>
      </c>
      <c r="B589" s="277" t="s">
        <v>1491</v>
      </c>
      <c r="C589" s="260">
        <v>10.495000000000001</v>
      </c>
    </row>
    <row r="590" spans="1:3" s="257" customFormat="1" ht="12" customHeight="1" x14ac:dyDescent="0.2">
      <c r="A590" s="257" t="s">
        <v>2803</v>
      </c>
      <c r="B590" s="277" t="s">
        <v>1906</v>
      </c>
      <c r="C590" s="260">
        <v>0.51900000000000002</v>
      </c>
    </row>
    <row r="591" spans="1:3" s="257" customFormat="1" ht="12" customHeight="1" x14ac:dyDescent="0.2">
      <c r="A591" s="257" t="s">
        <v>1911</v>
      </c>
      <c r="B591" s="277" t="s">
        <v>2101</v>
      </c>
      <c r="C591" s="260">
        <v>1.7689999999999999</v>
      </c>
    </row>
    <row r="592" spans="1:3" s="257" customFormat="1" ht="12" customHeight="1" x14ac:dyDescent="0.2">
      <c r="A592" s="257" t="s">
        <v>834</v>
      </c>
      <c r="B592" s="277" t="s">
        <v>1912</v>
      </c>
      <c r="C592" s="260">
        <v>4.0969999999999995</v>
      </c>
    </row>
    <row r="593" spans="1:3" s="257" customFormat="1" ht="12" customHeight="1" x14ac:dyDescent="0.2">
      <c r="A593" s="257" t="s">
        <v>834</v>
      </c>
      <c r="B593" s="277" t="s">
        <v>1914</v>
      </c>
      <c r="C593" s="260">
        <v>100.60600000000002</v>
      </c>
    </row>
    <row r="594" spans="1:3" s="257" customFormat="1" ht="12" customHeight="1" x14ac:dyDescent="0.2">
      <c r="A594" s="257" t="s">
        <v>834</v>
      </c>
      <c r="B594" s="277" t="s">
        <v>1983</v>
      </c>
      <c r="C594" s="260">
        <v>2.36</v>
      </c>
    </row>
    <row r="595" spans="1:3" s="257" customFormat="1" ht="12" customHeight="1" x14ac:dyDescent="0.2">
      <c r="A595" s="257" t="s">
        <v>1916</v>
      </c>
      <c r="B595" s="277" t="s">
        <v>1818</v>
      </c>
      <c r="C595" s="260">
        <v>75.303999999999988</v>
      </c>
    </row>
    <row r="596" spans="1:3" s="257" customFormat="1" ht="12" customHeight="1" x14ac:dyDescent="0.2">
      <c r="A596" s="257" t="s">
        <v>1917</v>
      </c>
      <c r="B596" s="277" t="s">
        <v>1918</v>
      </c>
      <c r="C596" s="260">
        <v>298.60699999999991</v>
      </c>
    </row>
    <row r="597" spans="1:3" s="257" customFormat="1" ht="12" customHeight="1" x14ac:dyDescent="0.2">
      <c r="A597" s="257" t="s">
        <v>834</v>
      </c>
      <c r="B597" s="277" t="s">
        <v>1724</v>
      </c>
      <c r="C597" s="260">
        <v>10.26</v>
      </c>
    </row>
    <row r="598" spans="1:3" s="257" customFormat="1" ht="12" customHeight="1" x14ac:dyDescent="0.2">
      <c r="A598" s="257" t="s">
        <v>1919</v>
      </c>
      <c r="B598" s="277" t="s">
        <v>2744</v>
      </c>
      <c r="C598" s="260">
        <v>5.99</v>
      </c>
    </row>
    <row r="599" spans="1:3" s="257" customFormat="1" ht="12" customHeight="1" x14ac:dyDescent="0.2">
      <c r="A599" s="257" t="s">
        <v>2766</v>
      </c>
      <c r="B599" s="277" t="s">
        <v>1920</v>
      </c>
      <c r="C599" s="260">
        <v>5.6859999999999999</v>
      </c>
    </row>
    <row r="600" spans="1:3" s="257" customFormat="1" ht="12" customHeight="1" x14ac:dyDescent="0.2">
      <c r="A600" s="257" t="s">
        <v>2102</v>
      </c>
      <c r="B600" s="277" t="s">
        <v>1918</v>
      </c>
      <c r="C600" s="260">
        <v>0.45999999999999996</v>
      </c>
    </row>
    <row r="601" spans="1:3" s="257" customFormat="1" ht="12" customHeight="1" x14ac:dyDescent="0.2">
      <c r="A601" s="257" t="s">
        <v>834</v>
      </c>
      <c r="B601" s="277" t="s">
        <v>1920</v>
      </c>
      <c r="C601" s="260">
        <v>2.41</v>
      </c>
    </row>
    <row r="602" spans="1:3" s="257" customFormat="1" ht="12" customHeight="1" x14ac:dyDescent="0.2">
      <c r="A602" s="257" t="s">
        <v>2804</v>
      </c>
      <c r="B602" s="277" t="s">
        <v>1738</v>
      </c>
      <c r="C602" s="260">
        <v>3.6429999999999998</v>
      </c>
    </row>
    <row r="603" spans="1:3" s="257" customFormat="1" ht="12" customHeight="1" x14ac:dyDescent="0.2">
      <c r="A603" s="257" t="s">
        <v>2103</v>
      </c>
      <c r="B603" s="277" t="s">
        <v>2104</v>
      </c>
      <c r="C603" s="260">
        <v>0.83</v>
      </c>
    </row>
    <row r="604" spans="1:3" s="257" customFormat="1" ht="12" customHeight="1" x14ac:dyDescent="0.2">
      <c r="A604" s="257" t="s">
        <v>1921</v>
      </c>
      <c r="B604" s="277" t="s">
        <v>1395</v>
      </c>
      <c r="C604" s="260">
        <v>31.913</v>
      </c>
    </row>
    <row r="605" spans="1:3" s="257" customFormat="1" ht="12" customHeight="1" x14ac:dyDescent="0.2">
      <c r="A605" s="257" t="s">
        <v>1922</v>
      </c>
      <c r="B605" s="277" t="s">
        <v>1515</v>
      </c>
      <c r="C605" s="260">
        <v>8.6319999999999997</v>
      </c>
    </row>
    <row r="606" spans="1:3" s="257" customFormat="1" ht="12" customHeight="1" x14ac:dyDescent="0.2">
      <c r="A606" s="257" t="s">
        <v>2767</v>
      </c>
      <c r="B606" s="277" t="s">
        <v>1924</v>
      </c>
      <c r="C606" s="260">
        <v>90.062999999999988</v>
      </c>
    </row>
    <row r="607" spans="1:3" s="257" customFormat="1" ht="12" customHeight="1" x14ac:dyDescent="0.2">
      <c r="A607" s="257" t="s">
        <v>834</v>
      </c>
      <c r="B607" s="277" t="s">
        <v>1674</v>
      </c>
      <c r="C607" s="260">
        <v>7.5780000000000003</v>
      </c>
    </row>
    <row r="608" spans="1:3" s="257" customFormat="1" ht="12" customHeight="1" x14ac:dyDescent="0.2">
      <c r="A608" s="257" t="s">
        <v>834</v>
      </c>
      <c r="B608" s="277" t="s">
        <v>2105</v>
      </c>
      <c r="C608" s="260">
        <v>7.2909999999999995</v>
      </c>
    </row>
    <row r="609" spans="1:3" s="257" customFormat="1" ht="12" customHeight="1" x14ac:dyDescent="0.2">
      <c r="A609" s="257" t="s">
        <v>834</v>
      </c>
      <c r="B609" s="277" t="s">
        <v>1925</v>
      </c>
      <c r="C609" s="260">
        <v>149.99600000000001</v>
      </c>
    </row>
    <row r="610" spans="1:3" s="257" customFormat="1" ht="12" customHeight="1" x14ac:dyDescent="0.2">
      <c r="A610" s="257" t="s">
        <v>2768</v>
      </c>
      <c r="B610" s="277" t="s">
        <v>2106</v>
      </c>
      <c r="C610" s="260">
        <v>0.45</v>
      </c>
    </row>
    <row r="611" spans="1:3" s="257" customFormat="1" ht="12" customHeight="1" x14ac:dyDescent="0.2">
      <c r="A611" s="257" t="s">
        <v>834</v>
      </c>
      <c r="B611" s="277" t="s">
        <v>1727</v>
      </c>
      <c r="C611" s="260">
        <v>38.615000000000002</v>
      </c>
    </row>
    <row r="612" spans="1:3" s="257" customFormat="1" ht="12" customHeight="1" x14ac:dyDescent="0.2">
      <c r="A612" s="257" t="s">
        <v>834</v>
      </c>
      <c r="B612" s="277" t="s">
        <v>1829</v>
      </c>
      <c r="C612" s="260">
        <v>16.661999999999999</v>
      </c>
    </row>
    <row r="613" spans="1:3" s="257" customFormat="1" ht="12" customHeight="1" x14ac:dyDescent="0.2">
      <c r="A613" s="257" t="s">
        <v>2107</v>
      </c>
      <c r="B613" s="277" t="s">
        <v>1410</v>
      </c>
      <c r="C613" s="260">
        <v>7.9809999999999999</v>
      </c>
    </row>
    <row r="614" spans="1:3" s="257" customFormat="1" ht="12" customHeight="1" x14ac:dyDescent="0.2">
      <c r="A614" s="257" t="s">
        <v>2108</v>
      </c>
      <c r="B614" s="277" t="s">
        <v>1784</v>
      </c>
      <c r="C614" s="260">
        <v>5</v>
      </c>
    </row>
    <row r="615" spans="1:3" s="257" customFormat="1" ht="12" customHeight="1" x14ac:dyDescent="0.2">
      <c r="A615" s="257" t="s">
        <v>834</v>
      </c>
      <c r="B615" s="277" t="s">
        <v>2805</v>
      </c>
      <c r="C615" s="260">
        <v>3.125</v>
      </c>
    </row>
    <row r="616" spans="1:3" s="257" customFormat="1" ht="12" customHeight="1" x14ac:dyDescent="0.2">
      <c r="A616" s="257" t="s">
        <v>1926</v>
      </c>
      <c r="B616" s="277" t="s">
        <v>1927</v>
      </c>
      <c r="C616" s="260">
        <v>101.99600000000001</v>
      </c>
    </row>
    <row r="617" spans="1:3" s="257" customFormat="1" ht="12" customHeight="1" x14ac:dyDescent="0.2">
      <c r="A617" s="257" t="s">
        <v>834</v>
      </c>
      <c r="B617" s="277" t="s">
        <v>1928</v>
      </c>
      <c r="C617" s="260">
        <v>19.3</v>
      </c>
    </row>
    <row r="618" spans="1:3" s="257" customFormat="1" ht="12" customHeight="1" x14ac:dyDescent="0.2">
      <c r="A618" s="257" t="s">
        <v>834</v>
      </c>
      <c r="B618" s="277" t="s">
        <v>1699</v>
      </c>
      <c r="C618" s="260">
        <v>0.78</v>
      </c>
    </row>
    <row r="619" spans="1:3" s="257" customFormat="1" ht="12" customHeight="1" x14ac:dyDescent="0.2">
      <c r="A619" s="257" t="s">
        <v>834</v>
      </c>
      <c r="B619" s="277" t="s">
        <v>1681</v>
      </c>
      <c r="C619" s="260">
        <v>1.9950000000000001</v>
      </c>
    </row>
    <row r="620" spans="1:3" s="257" customFormat="1" ht="12" customHeight="1" x14ac:dyDescent="0.2">
      <c r="A620" s="257" t="s">
        <v>834</v>
      </c>
      <c r="B620" s="277" t="s">
        <v>1929</v>
      </c>
      <c r="C620" s="260">
        <v>1408.9679999999987</v>
      </c>
    </row>
    <row r="621" spans="1:3" s="257" customFormat="1" ht="12" customHeight="1" x14ac:dyDescent="0.2">
      <c r="A621" s="257" t="s">
        <v>834</v>
      </c>
      <c r="B621" s="277" t="s">
        <v>2109</v>
      </c>
      <c r="C621" s="260">
        <v>0.54800000000000004</v>
      </c>
    </row>
    <row r="622" spans="1:3" s="257" customFormat="1" ht="12" customHeight="1" x14ac:dyDescent="0.2">
      <c r="A622" s="257" t="s">
        <v>2769</v>
      </c>
      <c r="B622" s="277" t="s">
        <v>1681</v>
      </c>
      <c r="C622" s="260">
        <v>12.974</v>
      </c>
    </row>
    <row r="623" spans="1:3" s="257" customFormat="1" ht="12" customHeight="1" x14ac:dyDescent="0.2">
      <c r="A623" s="257" t="s">
        <v>1931</v>
      </c>
      <c r="B623" s="277" t="s">
        <v>1928</v>
      </c>
      <c r="C623" s="260">
        <v>20.399000000000001</v>
      </c>
    </row>
    <row r="624" spans="1:3" s="257" customFormat="1" ht="12" customHeight="1" x14ac:dyDescent="0.2">
      <c r="A624" s="257" t="s">
        <v>834</v>
      </c>
      <c r="B624" s="277" t="s">
        <v>1990</v>
      </c>
      <c r="C624" s="260">
        <v>12.521999999999998</v>
      </c>
    </row>
    <row r="625" spans="1:3" s="257" customFormat="1" ht="12" customHeight="1" x14ac:dyDescent="0.2">
      <c r="A625" s="257" t="s">
        <v>834</v>
      </c>
      <c r="B625" s="277" t="s">
        <v>1681</v>
      </c>
      <c r="C625" s="260">
        <v>101.41900000000001</v>
      </c>
    </row>
    <row r="626" spans="1:3" s="257" customFormat="1" ht="12" customHeight="1" x14ac:dyDescent="0.2">
      <c r="A626" s="257" t="s">
        <v>834</v>
      </c>
      <c r="B626" s="277" t="s">
        <v>1929</v>
      </c>
      <c r="C626" s="260">
        <v>147.43200000000004</v>
      </c>
    </row>
    <row r="627" spans="1:3" s="257" customFormat="1" ht="12" customHeight="1" x14ac:dyDescent="0.2">
      <c r="A627" s="257" t="s">
        <v>834</v>
      </c>
      <c r="B627" s="277" t="s">
        <v>1932</v>
      </c>
      <c r="C627" s="260">
        <v>3.222</v>
      </c>
    </row>
    <row r="628" spans="1:3" s="257" customFormat="1" ht="12" customHeight="1" x14ac:dyDescent="0.2">
      <c r="A628" s="257" t="s">
        <v>834</v>
      </c>
      <c r="B628" s="277" t="s">
        <v>1935</v>
      </c>
      <c r="C628" s="260">
        <v>40.975000000000001</v>
      </c>
    </row>
    <row r="629" spans="1:3" s="257" customFormat="1" ht="12" customHeight="1" x14ac:dyDescent="0.2">
      <c r="A629" s="257" t="s">
        <v>834</v>
      </c>
      <c r="B629" s="277" t="s">
        <v>1936</v>
      </c>
      <c r="C629" s="260">
        <v>128.22900000000004</v>
      </c>
    </row>
    <row r="630" spans="1:3" s="257" customFormat="1" ht="12" customHeight="1" x14ac:dyDescent="0.2">
      <c r="A630" s="257" t="s">
        <v>1939</v>
      </c>
      <c r="B630" s="277" t="s">
        <v>1699</v>
      </c>
      <c r="C630" s="260">
        <v>17.152999999999999</v>
      </c>
    </row>
    <row r="631" spans="1:3" s="257" customFormat="1" ht="12" customHeight="1" x14ac:dyDescent="0.2">
      <c r="A631" s="257" t="s">
        <v>834</v>
      </c>
      <c r="B631" s="277" t="s">
        <v>2110</v>
      </c>
      <c r="C631" s="260">
        <v>33.573</v>
      </c>
    </row>
    <row r="632" spans="1:3" s="257" customFormat="1" ht="12" customHeight="1" x14ac:dyDescent="0.2">
      <c r="A632" s="257" t="s">
        <v>834</v>
      </c>
      <c r="B632" s="277" t="s">
        <v>1940</v>
      </c>
      <c r="C632" s="260">
        <v>616.71900000000016</v>
      </c>
    </row>
    <row r="633" spans="1:3" s="257" customFormat="1" ht="12" customHeight="1" x14ac:dyDescent="0.2">
      <c r="A633" s="257" t="s">
        <v>834</v>
      </c>
      <c r="B633" s="277" t="s">
        <v>2806</v>
      </c>
      <c r="C633" s="260">
        <v>24.32</v>
      </c>
    </row>
    <row r="634" spans="1:3" s="257" customFormat="1" ht="12" customHeight="1" x14ac:dyDescent="0.2">
      <c r="A634" s="257" t="s">
        <v>834</v>
      </c>
      <c r="B634" s="277" t="s">
        <v>1517</v>
      </c>
      <c r="C634" s="260">
        <v>20.616</v>
      </c>
    </row>
    <row r="635" spans="1:3" s="257" customFormat="1" ht="12" customHeight="1" x14ac:dyDescent="0.2">
      <c r="A635" s="257" t="s">
        <v>834</v>
      </c>
      <c r="B635" s="277" t="s">
        <v>1941</v>
      </c>
      <c r="C635" s="260">
        <v>26707.674999999974</v>
      </c>
    </row>
    <row r="636" spans="1:3" s="257" customFormat="1" ht="12" customHeight="1" x14ac:dyDescent="0.2">
      <c r="A636" s="257" t="s">
        <v>834</v>
      </c>
      <c r="B636" s="277" t="s">
        <v>1942</v>
      </c>
      <c r="C636" s="260">
        <v>20159.060999999998</v>
      </c>
    </row>
    <row r="637" spans="1:3" s="257" customFormat="1" ht="12" customHeight="1" x14ac:dyDescent="0.2">
      <c r="A637" s="257" t="s">
        <v>1943</v>
      </c>
      <c r="B637" s="277" t="s">
        <v>1944</v>
      </c>
      <c r="C637" s="260">
        <v>179.72999999999993</v>
      </c>
    </row>
    <row r="638" spans="1:3" s="257" customFormat="1" ht="12" customHeight="1" x14ac:dyDescent="0.2">
      <c r="A638" s="257" t="s">
        <v>834</v>
      </c>
      <c r="B638" s="277" t="s">
        <v>1776</v>
      </c>
      <c r="C638" s="260">
        <v>17.200999999999997</v>
      </c>
    </row>
    <row r="639" spans="1:3" s="257" customFormat="1" ht="12" customHeight="1" x14ac:dyDescent="0.2">
      <c r="A639" s="257" t="s">
        <v>834</v>
      </c>
      <c r="B639" s="277" t="s">
        <v>1779</v>
      </c>
      <c r="C639" s="260">
        <v>5.0799999999999992</v>
      </c>
    </row>
    <row r="640" spans="1:3" s="257" customFormat="1" ht="12" customHeight="1" x14ac:dyDescent="0.2">
      <c r="A640" s="257" t="s">
        <v>1945</v>
      </c>
      <c r="B640" s="277" t="s">
        <v>1483</v>
      </c>
      <c r="C640" s="260">
        <v>183.75899999999996</v>
      </c>
    </row>
    <row r="641" spans="1:3" s="257" customFormat="1" ht="12" customHeight="1" x14ac:dyDescent="0.2">
      <c r="A641" s="257" t="s">
        <v>834</v>
      </c>
      <c r="B641" s="277" t="s">
        <v>1946</v>
      </c>
      <c r="C641" s="260">
        <v>1354.6649999999995</v>
      </c>
    </row>
    <row r="642" spans="1:3" s="257" customFormat="1" ht="12" customHeight="1" x14ac:dyDescent="0.2">
      <c r="A642" s="257" t="s">
        <v>2111</v>
      </c>
      <c r="B642" s="277" t="s">
        <v>2780</v>
      </c>
      <c r="C642" s="260">
        <v>6.3</v>
      </c>
    </row>
    <row r="643" spans="1:3" s="257" customFormat="1" ht="12" customHeight="1" x14ac:dyDescent="0.2">
      <c r="A643" s="257" t="s">
        <v>1948</v>
      </c>
      <c r="B643" s="277" t="s">
        <v>1761</v>
      </c>
      <c r="C643" s="260">
        <v>0.26</v>
      </c>
    </row>
    <row r="644" spans="1:3" s="257" customFormat="1" ht="12" customHeight="1" x14ac:dyDescent="0.2">
      <c r="A644" s="257" t="s">
        <v>1950</v>
      </c>
      <c r="B644" s="277" t="s">
        <v>1951</v>
      </c>
      <c r="C644" s="260">
        <v>15.223000000000001</v>
      </c>
    </row>
    <row r="645" spans="1:3" s="257" customFormat="1" ht="12" customHeight="1" x14ac:dyDescent="0.2">
      <c r="A645" s="257" t="s">
        <v>834</v>
      </c>
      <c r="B645" s="277" t="s">
        <v>1952</v>
      </c>
      <c r="C645" s="260">
        <v>9.2880000000000003</v>
      </c>
    </row>
    <row r="646" spans="1:3" s="257" customFormat="1" ht="12" customHeight="1" x14ac:dyDescent="0.2">
      <c r="A646" s="257" t="s">
        <v>834</v>
      </c>
      <c r="B646" s="277" t="s">
        <v>1833</v>
      </c>
      <c r="C646" s="260">
        <v>12.408000000000001</v>
      </c>
    </row>
    <row r="647" spans="1:3" s="257" customFormat="1" ht="12" customHeight="1" x14ac:dyDescent="0.2">
      <c r="A647" s="257" t="s">
        <v>834</v>
      </c>
      <c r="B647" s="277" t="s">
        <v>1953</v>
      </c>
      <c r="C647" s="260">
        <v>465.26200000000006</v>
      </c>
    </row>
    <row r="648" spans="1:3" s="257" customFormat="1" ht="12" customHeight="1" x14ac:dyDescent="0.2">
      <c r="A648" s="257" t="s">
        <v>834</v>
      </c>
      <c r="B648" s="277" t="s">
        <v>1954</v>
      </c>
      <c r="C648" s="260">
        <v>131.63999999999999</v>
      </c>
    </row>
    <row r="649" spans="1:3" s="257" customFormat="1" ht="12" customHeight="1" x14ac:dyDescent="0.2">
      <c r="A649" s="257" t="s">
        <v>834</v>
      </c>
      <c r="B649" s="277" t="s">
        <v>1955</v>
      </c>
      <c r="C649" s="260">
        <v>137.11099999999999</v>
      </c>
    </row>
    <row r="650" spans="1:3" s="257" customFormat="1" ht="12" customHeight="1" x14ac:dyDescent="0.2">
      <c r="A650" s="257" t="s">
        <v>834</v>
      </c>
      <c r="B650" s="277" t="s">
        <v>2112</v>
      </c>
      <c r="C650" s="260">
        <v>3.2800000000000002</v>
      </c>
    </row>
    <row r="651" spans="1:3" s="257" customFormat="1" ht="12" customHeight="1" x14ac:dyDescent="0.2">
      <c r="A651" s="257" t="s">
        <v>2113</v>
      </c>
      <c r="B651" s="277" t="s">
        <v>1953</v>
      </c>
      <c r="C651" s="260">
        <v>25.734000000000002</v>
      </c>
    </row>
    <row r="652" spans="1:3" s="257" customFormat="1" ht="12" customHeight="1" x14ac:dyDescent="0.2">
      <c r="A652" s="257" t="s">
        <v>2114</v>
      </c>
      <c r="B652" s="277" t="s">
        <v>1952</v>
      </c>
      <c r="C652" s="260">
        <v>3.9009999999999998</v>
      </c>
    </row>
    <row r="653" spans="1:3" s="257" customFormat="1" ht="12" customHeight="1" x14ac:dyDescent="0.2">
      <c r="A653" s="257" t="s">
        <v>834</v>
      </c>
      <c r="B653" s="277" t="s">
        <v>1953</v>
      </c>
      <c r="C653" s="260">
        <v>20.844000000000001</v>
      </c>
    </row>
    <row r="654" spans="1:3" s="257" customFormat="1" ht="12" customHeight="1" x14ac:dyDescent="0.2">
      <c r="A654" s="257" t="s">
        <v>1958</v>
      </c>
      <c r="B654" s="277" t="s">
        <v>1960</v>
      </c>
      <c r="C654" s="260">
        <v>7.9390000000000001</v>
      </c>
    </row>
    <row r="655" spans="1:3" s="257" customFormat="1" ht="12" customHeight="1" x14ac:dyDescent="0.2">
      <c r="A655" s="257" t="s">
        <v>834</v>
      </c>
      <c r="B655" s="277" t="s">
        <v>1961</v>
      </c>
      <c r="C655" s="260">
        <v>6.1</v>
      </c>
    </row>
    <row r="656" spans="1:3" s="257" customFormat="1" ht="12" customHeight="1" x14ac:dyDescent="0.2">
      <c r="A656" s="257" t="s">
        <v>834</v>
      </c>
      <c r="B656" s="277" t="s">
        <v>1962</v>
      </c>
      <c r="C656" s="260">
        <v>0.91</v>
      </c>
    </row>
    <row r="657" spans="1:5" s="257" customFormat="1" ht="12" customHeight="1" x14ac:dyDescent="0.2">
      <c r="A657" s="257" t="s">
        <v>834</v>
      </c>
      <c r="B657" s="277" t="s">
        <v>1964</v>
      </c>
      <c r="C657" s="260">
        <v>2.7120000000000002</v>
      </c>
    </row>
    <row r="658" spans="1:5" s="257" customFormat="1" ht="12" customHeight="1" x14ac:dyDescent="0.2">
      <c r="A658" s="257" t="s">
        <v>834</v>
      </c>
      <c r="B658" s="277" t="s">
        <v>1965</v>
      </c>
      <c r="C658" s="260">
        <v>31.46</v>
      </c>
    </row>
    <row r="659" spans="1:5" s="257" customFormat="1" ht="12" customHeight="1" x14ac:dyDescent="0.2">
      <c r="A659" s="257" t="s">
        <v>834</v>
      </c>
      <c r="B659" s="277" t="s">
        <v>1966</v>
      </c>
      <c r="C659" s="260">
        <v>4.1289999999999996</v>
      </c>
    </row>
    <row r="660" spans="1:5" s="257" customFormat="1" ht="12" customHeight="1" x14ac:dyDescent="0.2">
      <c r="A660" s="257" t="s">
        <v>2115</v>
      </c>
      <c r="B660" s="277" t="s">
        <v>2116</v>
      </c>
      <c r="C660" s="260">
        <v>32.801000000000002</v>
      </c>
    </row>
    <row r="661" spans="1:5" s="257" customFormat="1" ht="12" customHeight="1" x14ac:dyDescent="0.2">
      <c r="A661" s="257" t="s">
        <v>2117</v>
      </c>
      <c r="B661" s="277" t="s">
        <v>2118</v>
      </c>
      <c r="C661" s="260">
        <v>20.447000000000003</v>
      </c>
      <c r="E661" s="264"/>
    </row>
    <row r="662" spans="1:5" s="257" customFormat="1" ht="12" customHeight="1" x14ac:dyDescent="0.2">
      <c r="A662" s="257" t="s">
        <v>1967</v>
      </c>
      <c r="B662" s="277" t="s">
        <v>2119</v>
      </c>
      <c r="C662" s="260">
        <v>50.775999999999996</v>
      </c>
    </row>
    <row r="663" spans="1:5" s="257" customFormat="1" ht="12" customHeight="1" x14ac:dyDescent="0.2">
      <c r="A663" s="257" t="s">
        <v>834</v>
      </c>
      <c r="B663" s="277" t="s">
        <v>1968</v>
      </c>
      <c r="C663" s="260">
        <v>6438.8950000000032</v>
      </c>
    </row>
    <row r="664" spans="1:5" s="257" customFormat="1" ht="12" customHeight="1" x14ac:dyDescent="0.2">
      <c r="A664" s="257" t="s">
        <v>1969</v>
      </c>
      <c r="B664" s="277" t="s">
        <v>1970</v>
      </c>
      <c r="C664" s="260">
        <v>26680.583763636354</v>
      </c>
    </row>
    <row r="665" spans="1:5" s="257" customFormat="1" ht="12" customHeight="1" x14ac:dyDescent="0.2">
      <c r="A665" s="257" t="s">
        <v>2120</v>
      </c>
      <c r="B665" s="277" t="s">
        <v>1970</v>
      </c>
      <c r="C665" s="260">
        <v>58.228000000000002</v>
      </c>
    </row>
    <row r="666" spans="1:5" s="257" customFormat="1" ht="12" customHeight="1" x14ac:dyDescent="0.2">
      <c r="A666" s="257" t="s">
        <v>2121</v>
      </c>
      <c r="B666" s="277" t="s">
        <v>1674</v>
      </c>
      <c r="C666" s="260">
        <v>3.0140000000000002</v>
      </c>
    </row>
    <row r="667" spans="1:5" s="257" customFormat="1" ht="12" customHeight="1" x14ac:dyDescent="0.2">
      <c r="A667" s="257" t="s">
        <v>1971</v>
      </c>
      <c r="B667" s="277" t="s">
        <v>1699</v>
      </c>
      <c r="C667" s="260">
        <v>1012.6499999999996</v>
      </c>
    </row>
    <row r="668" spans="1:5" s="257" customFormat="1" ht="12" customHeight="1" x14ac:dyDescent="0.2">
      <c r="A668" s="257" t="s">
        <v>2807</v>
      </c>
      <c r="B668" s="277" t="s">
        <v>2808</v>
      </c>
      <c r="C668" s="260">
        <v>5.6899999999999995</v>
      </c>
    </row>
    <row r="669" spans="1:5" s="257" customFormat="1" ht="12" customHeight="1" x14ac:dyDescent="0.2">
      <c r="A669" s="257" t="s">
        <v>1972</v>
      </c>
      <c r="B669" s="277" t="s">
        <v>1978</v>
      </c>
      <c r="C669" s="260">
        <v>1.458</v>
      </c>
    </row>
    <row r="670" spans="1:5" s="257" customFormat="1" ht="12" customHeight="1" x14ac:dyDescent="0.2">
      <c r="A670" s="257" t="s">
        <v>834</v>
      </c>
      <c r="B670" s="277" t="s">
        <v>1973</v>
      </c>
      <c r="C670" s="260">
        <v>3.5829999999999993</v>
      </c>
    </row>
    <row r="671" spans="1:5" s="257" customFormat="1" ht="12" customHeight="1" x14ac:dyDescent="0.2">
      <c r="A671" s="257" t="s">
        <v>1974</v>
      </c>
      <c r="B671" s="277" t="s">
        <v>1805</v>
      </c>
      <c r="C671" s="260">
        <v>85.960000000000022</v>
      </c>
    </row>
    <row r="672" spans="1:5" s="257" customFormat="1" ht="12" customHeight="1" x14ac:dyDescent="0.2">
      <c r="A672" s="257" t="s">
        <v>1975</v>
      </c>
      <c r="B672" s="277" t="s">
        <v>1970</v>
      </c>
      <c r="C672" s="260">
        <v>2.75</v>
      </c>
    </row>
    <row r="673" spans="1:3" s="257" customFormat="1" ht="12" customHeight="1" x14ac:dyDescent="0.2">
      <c r="A673" s="257" t="s">
        <v>834</v>
      </c>
      <c r="B673" s="277" t="s">
        <v>2122</v>
      </c>
      <c r="C673" s="260">
        <v>30.044999999999998</v>
      </c>
    </row>
    <row r="674" spans="1:3" s="257" customFormat="1" ht="12" customHeight="1" x14ac:dyDescent="0.2">
      <c r="A674" s="257" t="s">
        <v>834</v>
      </c>
      <c r="B674" s="277" t="s">
        <v>1582</v>
      </c>
      <c r="C674" s="260">
        <v>163.96029999999999</v>
      </c>
    </row>
    <row r="675" spans="1:3" s="257" customFormat="1" ht="12" customHeight="1" x14ac:dyDescent="0.2">
      <c r="A675" s="257" t="s">
        <v>1976</v>
      </c>
      <c r="B675" s="277" t="s">
        <v>1977</v>
      </c>
      <c r="C675" s="260">
        <v>104.566</v>
      </c>
    </row>
    <row r="676" spans="1:3" s="257" customFormat="1" ht="12" customHeight="1" x14ac:dyDescent="0.2">
      <c r="A676" s="257" t="s">
        <v>2124</v>
      </c>
      <c r="B676" s="277" t="s">
        <v>2124</v>
      </c>
      <c r="C676" s="260">
        <v>67.394999999999996</v>
      </c>
    </row>
    <row r="677" spans="1:3" s="257" customFormat="1" ht="12" customHeight="1" x14ac:dyDescent="0.2">
      <c r="A677" s="257" t="s">
        <v>1980</v>
      </c>
      <c r="B677" s="277" t="s">
        <v>2125</v>
      </c>
      <c r="C677" s="260">
        <v>4.51</v>
      </c>
    </row>
    <row r="678" spans="1:3" s="257" customFormat="1" ht="12" customHeight="1" x14ac:dyDescent="0.2">
      <c r="A678" s="257" t="s">
        <v>834</v>
      </c>
      <c r="B678" s="277" t="s">
        <v>2126</v>
      </c>
      <c r="C678" s="260">
        <v>3.0548999999999999</v>
      </c>
    </row>
    <row r="679" spans="1:3" s="257" customFormat="1" ht="12" customHeight="1" x14ac:dyDescent="0.2">
      <c r="A679" s="257" t="s">
        <v>1984</v>
      </c>
      <c r="B679" s="277" t="s">
        <v>1761</v>
      </c>
      <c r="C679" s="260">
        <v>99.36099999999999</v>
      </c>
    </row>
    <row r="680" spans="1:3" s="257" customFormat="1" ht="12" customHeight="1" x14ac:dyDescent="0.2">
      <c r="A680" s="257" t="s">
        <v>834</v>
      </c>
      <c r="B680" s="277" t="s">
        <v>1513</v>
      </c>
      <c r="C680" s="260">
        <v>2.6269999999999998</v>
      </c>
    </row>
    <row r="681" spans="1:3" s="257" customFormat="1" ht="12" customHeight="1" x14ac:dyDescent="0.2">
      <c r="A681" s="257" t="s">
        <v>834</v>
      </c>
      <c r="B681" s="277" t="s">
        <v>2722</v>
      </c>
      <c r="C681" s="260">
        <v>43.173000000000002</v>
      </c>
    </row>
    <row r="682" spans="1:3" s="257" customFormat="1" ht="12" customHeight="1" x14ac:dyDescent="0.2">
      <c r="A682" s="257" t="s">
        <v>834</v>
      </c>
      <c r="B682" s="277" t="s">
        <v>1763</v>
      </c>
      <c r="C682" s="260">
        <v>211.71299999999994</v>
      </c>
    </row>
    <row r="683" spans="1:3" s="257" customFormat="1" ht="12" customHeight="1" x14ac:dyDescent="0.2">
      <c r="A683" s="257" t="s">
        <v>834</v>
      </c>
      <c r="B683" s="277" t="s">
        <v>1983</v>
      </c>
      <c r="C683" s="260">
        <v>1035.2179999999992</v>
      </c>
    </row>
    <row r="684" spans="1:3" s="257" customFormat="1" ht="12" customHeight="1" x14ac:dyDescent="0.2">
      <c r="A684" s="257" t="s">
        <v>834</v>
      </c>
      <c r="B684" s="277" t="s">
        <v>2127</v>
      </c>
      <c r="C684" s="260">
        <v>3.89</v>
      </c>
    </row>
    <row r="685" spans="1:3" s="257" customFormat="1" ht="12" customHeight="1" x14ac:dyDescent="0.2">
      <c r="A685" s="257" t="s">
        <v>1985</v>
      </c>
      <c r="B685" s="277" t="s">
        <v>1763</v>
      </c>
      <c r="C685" s="260">
        <v>125.739</v>
      </c>
    </row>
    <row r="686" spans="1:3" s="257" customFormat="1" ht="12" customHeight="1" x14ac:dyDescent="0.2">
      <c r="A686" s="257" t="s">
        <v>834</v>
      </c>
      <c r="B686" s="277" t="s">
        <v>1983</v>
      </c>
      <c r="C686" s="260">
        <v>10.27</v>
      </c>
    </row>
    <row r="687" spans="1:3" s="257" customFormat="1" ht="12" customHeight="1" x14ac:dyDescent="0.2">
      <c r="A687" s="257" t="s">
        <v>2128</v>
      </c>
      <c r="B687" s="277" t="s">
        <v>2129</v>
      </c>
      <c r="C687" s="260">
        <v>12.848000000000001</v>
      </c>
    </row>
    <row r="688" spans="1:3" s="257" customFormat="1" ht="12" customHeight="1" x14ac:dyDescent="0.2">
      <c r="A688" s="257" t="s">
        <v>834</v>
      </c>
      <c r="B688" s="277" t="s">
        <v>1724</v>
      </c>
      <c r="C688" s="260">
        <v>3.56</v>
      </c>
    </row>
    <row r="689" spans="1:4" s="257" customFormat="1" ht="12" customHeight="1" x14ac:dyDescent="0.2">
      <c r="A689" s="257" t="s">
        <v>1987</v>
      </c>
      <c r="B689" s="277" t="s">
        <v>1657</v>
      </c>
      <c r="C689" s="260">
        <v>5295.6970000000101</v>
      </c>
    </row>
    <row r="690" spans="1:4" s="257" customFormat="1" ht="12" customHeight="1" x14ac:dyDescent="0.2">
      <c r="A690" s="257" t="s">
        <v>834</v>
      </c>
      <c r="B690" s="277" t="s">
        <v>1988</v>
      </c>
      <c r="C690" s="260">
        <v>120.11699999999999</v>
      </c>
    </row>
    <row r="691" spans="1:4" s="257" customFormat="1" ht="12" customHeight="1" x14ac:dyDescent="0.2">
      <c r="A691" s="257" t="s">
        <v>1989</v>
      </c>
      <c r="B691" s="277" t="s">
        <v>2055</v>
      </c>
      <c r="C691" s="260">
        <v>18.425000000000001</v>
      </c>
    </row>
    <row r="692" spans="1:4" s="257" customFormat="1" ht="12" customHeight="1" x14ac:dyDescent="0.2">
      <c r="A692" s="257" t="s">
        <v>2130</v>
      </c>
      <c r="B692" s="277" t="s">
        <v>2131</v>
      </c>
      <c r="C692" s="260">
        <v>2.4500000000000002</v>
      </c>
    </row>
    <row r="693" spans="1:4" s="257" customFormat="1" ht="12" customHeight="1" x14ac:dyDescent="0.2">
      <c r="A693" s="257" t="s">
        <v>2771</v>
      </c>
      <c r="B693" s="277" t="s">
        <v>1929</v>
      </c>
      <c r="C693" s="260">
        <v>3.0010000000000003</v>
      </c>
    </row>
    <row r="694" spans="1:4" s="257" customFormat="1" ht="12" customHeight="1" x14ac:dyDescent="0.2">
      <c r="A694" s="257" t="s">
        <v>518</v>
      </c>
      <c r="B694" s="277" t="s">
        <v>1990</v>
      </c>
      <c r="C694" s="260">
        <v>20.007999999999999</v>
      </c>
    </row>
    <row r="695" spans="1:4" s="257" customFormat="1" ht="12" customHeight="1" x14ac:dyDescent="0.2">
      <c r="A695" s="257" t="s">
        <v>834</v>
      </c>
      <c r="B695" s="277" t="s">
        <v>1933</v>
      </c>
      <c r="C695" s="260">
        <v>33.871000000000002</v>
      </c>
    </row>
    <row r="696" spans="1:4" s="257" customFormat="1" ht="12" customHeight="1" thickBot="1" x14ac:dyDescent="0.25">
      <c r="A696" s="257" t="s">
        <v>2132</v>
      </c>
      <c r="B696" s="277" t="s">
        <v>1724</v>
      </c>
      <c r="C696" s="260">
        <v>2.9930000000000003</v>
      </c>
    </row>
    <row r="697" spans="1:4" s="270" customFormat="1" ht="12" customHeight="1" thickTop="1" x14ac:dyDescent="0.2">
      <c r="A697" s="287" t="s">
        <v>13</v>
      </c>
      <c r="B697" s="287"/>
      <c r="C697" s="288">
        <f>SUM(C8:C696)</f>
        <v>327849.51435999997</v>
      </c>
      <c r="D697" s="257"/>
    </row>
    <row r="698" spans="1:4" ht="12" customHeight="1" x14ac:dyDescent="0.2">
      <c r="A698" s="268" t="s">
        <v>1342</v>
      </c>
      <c r="B698" s="268"/>
      <c r="C698" s="286"/>
    </row>
    <row r="699" spans="1:4" ht="12" customHeight="1" x14ac:dyDescent="0.2">
      <c r="A699" s="268" t="s">
        <v>1343</v>
      </c>
      <c r="B699" s="257"/>
      <c r="C699" s="273"/>
    </row>
    <row r="700" spans="1:4" ht="12" customHeight="1" x14ac:dyDescent="0.2">
      <c r="A700" s="268" t="s">
        <v>1991</v>
      </c>
      <c r="B700" s="257"/>
      <c r="C700" s="257"/>
    </row>
    <row r="701" spans="1:4" ht="12" customHeight="1" x14ac:dyDescent="0.2"/>
  </sheetData>
  <autoFilter ref="A7:C700" xr:uid="{00000000-0009-0000-0000-000010000000}"/>
  <mergeCells count="5">
    <mergeCell ref="A3:C3"/>
    <mergeCell ref="B4:C4"/>
    <mergeCell ref="A5:B5"/>
    <mergeCell ref="A6:A7"/>
    <mergeCell ref="B6:B7"/>
  </mergeCells>
  <printOptions horizontalCentered="1"/>
  <pageMargins left="0.78740157480314965" right="0.78740157480314965" top="0.59055118110236227" bottom="0.70866141732283472" header="0.19685039370078741" footer="0.19685039370078741"/>
  <pageSetup paperSize="9" orientation="portrait" r:id="rId1"/>
  <headerFooter>
    <oddFooter xml:space="preserve">&amp;R&amp;8&amp;P+28 &amp;10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A06DE-FB41-4631-864D-D80D9CC3A580}">
  <dimension ref="A1:F16"/>
  <sheetViews>
    <sheetView workbookViewId="0">
      <selection activeCell="A16" sqref="A16"/>
    </sheetView>
  </sheetViews>
  <sheetFormatPr baseColWidth="10" defaultRowHeight="12.75" x14ac:dyDescent="0.2"/>
  <cols>
    <col min="1" max="1" width="19.28515625" style="380" customWidth="1"/>
    <col min="2" max="2" width="32.42578125" style="380" bestFit="1" customWidth="1"/>
    <col min="3" max="3" width="17.42578125" style="469" bestFit="1" customWidth="1"/>
    <col min="4" max="16384" width="11.42578125" style="380"/>
  </cols>
  <sheetData>
    <row r="1" spans="1:6" ht="15" customHeight="1" x14ac:dyDescent="0.2">
      <c r="A1" s="609" t="s">
        <v>670</v>
      </c>
      <c r="B1" s="609"/>
      <c r="C1" s="609"/>
    </row>
    <row r="2" spans="1:6" x14ac:dyDescent="0.2">
      <c r="A2" s="466" t="s">
        <v>15</v>
      </c>
      <c r="B2" s="466" t="s">
        <v>671</v>
      </c>
      <c r="C2" s="467" t="s">
        <v>672</v>
      </c>
    </row>
    <row r="3" spans="1:6" x14ac:dyDescent="0.2">
      <c r="A3" s="468" t="s">
        <v>358</v>
      </c>
      <c r="B3" s="472">
        <v>5</v>
      </c>
      <c r="C3" s="469">
        <v>90580.165899999993</v>
      </c>
    </row>
    <row r="4" spans="1:6" x14ac:dyDescent="0.2">
      <c r="A4" s="468" t="s">
        <v>333</v>
      </c>
      <c r="B4" s="472">
        <v>4</v>
      </c>
      <c r="C4" s="469">
        <v>30961.512000000002</v>
      </c>
    </row>
    <row r="5" spans="1:6" x14ac:dyDescent="0.2">
      <c r="A5" s="468" t="s">
        <v>346</v>
      </c>
      <c r="B5" s="472">
        <v>42</v>
      </c>
      <c r="C5" s="469">
        <v>213527.99479999999</v>
      </c>
    </row>
    <row r="6" spans="1:6" x14ac:dyDescent="0.2">
      <c r="A6" s="468" t="s">
        <v>335</v>
      </c>
      <c r="B6" s="472">
        <v>12</v>
      </c>
      <c r="C6" s="469">
        <v>48798.998200000002</v>
      </c>
    </row>
    <row r="7" spans="1:6" x14ac:dyDescent="0.2">
      <c r="A7" s="468" t="s">
        <v>337</v>
      </c>
      <c r="B7" s="472">
        <v>7</v>
      </c>
      <c r="C7" s="469">
        <v>0</v>
      </c>
    </row>
    <row r="8" spans="1:6" x14ac:dyDescent="0.2">
      <c r="A8" s="468" t="s">
        <v>338</v>
      </c>
      <c r="B8" s="472">
        <v>318</v>
      </c>
      <c r="C8" s="469">
        <v>3337804.5374999996</v>
      </c>
    </row>
    <row r="9" spans="1:6" x14ac:dyDescent="0.2">
      <c r="A9" s="468" t="s">
        <v>339</v>
      </c>
      <c r="B9" s="472">
        <v>1247</v>
      </c>
      <c r="C9" s="469">
        <v>1350889.3121</v>
      </c>
    </row>
    <row r="10" spans="1:6" x14ac:dyDescent="0.2">
      <c r="A10" s="468" t="s">
        <v>340</v>
      </c>
      <c r="B10" s="472">
        <v>28</v>
      </c>
      <c r="C10" s="469">
        <v>15170.724400000001</v>
      </c>
    </row>
    <row r="11" spans="1:6" x14ac:dyDescent="0.2">
      <c r="A11" s="468" t="s">
        <v>362</v>
      </c>
      <c r="B11" s="472">
        <v>3</v>
      </c>
      <c r="C11" s="469">
        <v>6422.9357</v>
      </c>
    </row>
    <row r="12" spans="1:6" x14ac:dyDescent="0.2">
      <c r="A12" s="468" t="s">
        <v>342</v>
      </c>
      <c r="B12" s="472">
        <v>70</v>
      </c>
      <c r="C12" s="469">
        <v>1068133.1771</v>
      </c>
      <c r="F12" s="458"/>
    </row>
    <row r="13" spans="1:6" x14ac:dyDescent="0.2">
      <c r="A13" s="468" t="s">
        <v>669</v>
      </c>
      <c r="B13" s="472">
        <v>8</v>
      </c>
      <c r="C13" s="469">
        <v>787.69839999999999</v>
      </c>
    </row>
    <row r="14" spans="1:6" x14ac:dyDescent="0.2">
      <c r="A14" s="470" t="s">
        <v>343</v>
      </c>
      <c r="B14" s="473">
        <v>151</v>
      </c>
      <c r="C14" s="471">
        <v>2681924.7587000011</v>
      </c>
    </row>
    <row r="15" spans="1:6" x14ac:dyDescent="0.2">
      <c r="A15" s="468" t="s">
        <v>347</v>
      </c>
      <c r="B15" s="472">
        <f>SUM(B3:B14)</f>
        <v>1895</v>
      </c>
      <c r="C15" s="469">
        <f>SUM(C3:C14)</f>
        <v>8845001.8148000017</v>
      </c>
    </row>
    <row r="16" spans="1:6" x14ac:dyDescent="0.2">
      <c r="A16" s="380" t="s">
        <v>664</v>
      </c>
    </row>
  </sheetData>
  <mergeCells count="1">
    <mergeCell ref="A1:C1"/>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77BF-612B-4719-BD52-436ACE68147C}">
  <dimension ref="A1:H106"/>
  <sheetViews>
    <sheetView zoomScale="85" zoomScaleNormal="85" workbookViewId="0">
      <selection activeCell="A16" sqref="A16"/>
    </sheetView>
  </sheetViews>
  <sheetFormatPr baseColWidth="10" defaultRowHeight="12" customHeight="1" x14ac:dyDescent="0.2"/>
  <cols>
    <col min="1" max="1" width="28.42578125" style="257" customWidth="1"/>
    <col min="2" max="2" width="29.85546875" style="277" customWidth="1"/>
    <col min="3" max="3" width="21.5703125" style="264" customWidth="1"/>
    <col min="4" max="16384" width="11.42578125" style="86"/>
  </cols>
  <sheetData>
    <row r="1" spans="1:3" ht="24" customHeight="1" x14ac:dyDescent="0.2">
      <c r="A1" s="756" t="s">
        <v>2710</v>
      </c>
      <c r="B1" s="756"/>
      <c r="C1" s="274"/>
    </row>
    <row r="2" spans="1:3" ht="12" customHeight="1" x14ac:dyDescent="0.2">
      <c r="A2" s="256"/>
      <c r="B2" s="257"/>
    </row>
    <row r="3" spans="1:3" s="270" customFormat="1" ht="12" customHeight="1" x14ac:dyDescent="0.2">
      <c r="A3" s="677" t="s">
        <v>2655</v>
      </c>
      <c r="B3" s="677"/>
      <c r="C3" s="677"/>
    </row>
    <row r="4" spans="1:3" s="270" customFormat="1" ht="12" customHeight="1" x14ac:dyDescent="0.2">
      <c r="A4" s="271"/>
      <c r="B4" s="761"/>
      <c r="C4" s="762"/>
    </row>
    <row r="5" spans="1:3" ht="24" customHeight="1" x14ac:dyDescent="0.2">
      <c r="A5" s="311" t="s">
        <v>2809</v>
      </c>
      <c r="B5" s="311" t="s">
        <v>2810</v>
      </c>
      <c r="C5" s="763" t="s">
        <v>2811</v>
      </c>
    </row>
    <row r="6" spans="1:3" ht="12.75" x14ac:dyDescent="0.2">
      <c r="A6" s="294" t="s">
        <v>1358</v>
      </c>
      <c r="B6" s="277" t="s">
        <v>1360</v>
      </c>
      <c r="C6" s="264">
        <v>39.744000000000007</v>
      </c>
    </row>
    <row r="7" spans="1:3" s="257" customFormat="1" ht="11.25" x14ac:dyDescent="0.2">
      <c r="A7" s="294" t="s">
        <v>389</v>
      </c>
      <c r="B7" s="277" t="s">
        <v>1382</v>
      </c>
      <c r="C7" s="264">
        <v>602.79799999999989</v>
      </c>
    </row>
    <row r="8" spans="1:3" s="257" customFormat="1" ht="11.25" x14ac:dyDescent="0.2">
      <c r="A8" s="294" t="s">
        <v>834</v>
      </c>
      <c r="B8" s="277" t="s">
        <v>1999</v>
      </c>
      <c r="C8" s="264">
        <v>13.969000000000001</v>
      </c>
    </row>
    <row r="9" spans="1:3" s="257" customFormat="1" ht="11.25" x14ac:dyDescent="0.2">
      <c r="A9" s="294" t="s">
        <v>1399</v>
      </c>
      <c r="B9" s="277" t="s">
        <v>1378</v>
      </c>
      <c r="C9" s="264">
        <v>278.65300000000002</v>
      </c>
    </row>
    <row r="10" spans="1:3" s="257" customFormat="1" ht="11.25" x14ac:dyDescent="0.2">
      <c r="A10" s="294" t="s">
        <v>1414</v>
      </c>
      <c r="B10" s="277" t="s">
        <v>1418</v>
      </c>
      <c r="C10" s="264">
        <v>8.34</v>
      </c>
    </row>
    <row r="11" spans="1:3" s="257" customFormat="1" ht="11.25" x14ac:dyDescent="0.2">
      <c r="A11" s="294" t="s">
        <v>834</v>
      </c>
      <c r="B11" s="277" t="s">
        <v>1397</v>
      </c>
      <c r="C11" s="264">
        <v>0.19800000000000001</v>
      </c>
    </row>
    <row r="12" spans="1:3" s="257" customFormat="1" ht="11.25" x14ac:dyDescent="0.2">
      <c r="A12" s="294" t="s">
        <v>1420</v>
      </c>
      <c r="B12" s="277" t="s">
        <v>1416</v>
      </c>
      <c r="C12" s="264">
        <v>1.39</v>
      </c>
    </row>
    <row r="13" spans="1:3" s="257" customFormat="1" ht="11.25" x14ac:dyDescent="0.2">
      <c r="A13" s="294" t="s">
        <v>1421</v>
      </c>
      <c r="B13" s="277" t="s">
        <v>1415</v>
      </c>
      <c r="C13" s="264">
        <v>2.1</v>
      </c>
    </row>
    <row r="14" spans="1:3" s="257" customFormat="1" ht="11.25" x14ac:dyDescent="0.2">
      <c r="A14" s="294" t="s">
        <v>1448</v>
      </c>
      <c r="B14" s="277" t="s">
        <v>1449</v>
      </c>
      <c r="C14" s="264">
        <v>1074.5080000000005</v>
      </c>
    </row>
    <row r="15" spans="1:3" s="257" customFormat="1" ht="11.25" x14ac:dyDescent="0.2">
      <c r="A15" s="294" t="s">
        <v>1452</v>
      </c>
      <c r="B15" s="277" t="s">
        <v>1450</v>
      </c>
      <c r="C15" s="264">
        <v>173.52999999999997</v>
      </c>
    </row>
    <row r="16" spans="1:3" s="257" customFormat="1" ht="11.25" x14ac:dyDescent="0.2">
      <c r="A16" s="294" t="s">
        <v>1455</v>
      </c>
      <c r="B16" s="277" t="s">
        <v>1456</v>
      </c>
      <c r="C16" s="264">
        <v>10.317</v>
      </c>
    </row>
    <row r="17" spans="1:6" s="257" customFormat="1" ht="11.25" x14ac:dyDescent="0.2">
      <c r="A17" s="294" t="s">
        <v>584</v>
      </c>
      <c r="B17" s="277" t="s">
        <v>1529</v>
      </c>
      <c r="C17" s="264">
        <v>23.367000000000001</v>
      </c>
    </row>
    <row r="18" spans="1:6" s="257" customFormat="1" ht="11.25" x14ac:dyDescent="0.2">
      <c r="A18" s="294" t="s">
        <v>1585</v>
      </c>
      <c r="B18" s="277" t="s">
        <v>1586</v>
      </c>
      <c r="C18" s="264">
        <v>586.43599999999981</v>
      </c>
    </row>
    <row r="19" spans="1:6" s="257" customFormat="1" ht="11.25" x14ac:dyDescent="0.2">
      <c r="A19" s="294" t="s">
        <v>1622</v>
      </c>
      <c r="B19" s="277" t="s">
        <v>1624</v>
      </c>
      <c r="C19" s="264">
        <v>34.019999999999996</v>
      </c>
    </row>
    <row r="20" spans="1:6" ht="12.75" x14ac:dyDescent="0.2">
      <c r="A20" s="294" t="s">
        <v>834</v>
      </c>
      <c r="B20" s="277" t="s">
        <v>1625</v>
      </c>
      <c r="C20" s="264">
        <v>27.373999999999999</v>
      </c>
    </row>
    <row r="21" spans="1:6" ht="10.9" customHeight="1" x14ac:dyDescent="0.2">
      <c r="A21" s="294" t="s">
        <v>834</v>
      </c>
      <c r="B21" s="277" t="s">
        <v>1627</v>
      </c>
      <c r="C21" s="264">
        <v>103.64199999999998</v>
      </c>
    </row>
    <row r="22" spans="1:6" s="257" customFormat="1" ht="11.25" x14ac:dyDescent="0.2">
      <c r="A22" s="294" t="s">
        <v>1685</v>
      </c>
      <c r="B22" s="277" t="s">
        <v>1623</v>
      </c>
      <c r="C22" s="264">
        <v>0.247</v>
      </c>
    </row>
    <row r="23" spans="1:6" ht="10.9" customHeight="1" x14ac:dyDescent="0.2">
      <c r="A23" s="294" t="s">
        <v>834</v>
      </c>
      <c r="B23" s="277" t="s">
        <v>1683</v>
      </c>
      <c r="C23" s="264">
        <v>11.85</v>
      </c>
    </row>
    <row r="24" spans="1:6" ht="14.25" customHeight="1" x14ac:dyDescent="0.2">
      <c r="A24" s="294" t="s">
        <v>1696</v>
      </c>
      <c r="B24" s="277" t="s">
        <v>1699</v>
      </c>
      <c r="C24" s="264">
        <v>180.77100000000002</v>
      </c>
    </row>
    <row r="25" spans="1:6" ht="10.9" customHeight="1" x14ac:dyDescent="0.2">
      <c r="A25" s="294" t="s">
        <v>1712</v>
      </c>
      <c r="B25" s="277" t="s">
        <v>1417</v>
      </c>
      <c r="C25" s="264">
        <v>55.089000000000006</v>
      </c>
      <c r="F25" s="267"/>
    </row>
    <row r="26" spans="1:6" ht="10.9" customHeight="1" x14ac:dyDescent="0.2">
      <c r="A26" s="294" t="s">
        <v>834</v>
      </c>
      <c r="B26" s="277" t="s">
        <v>1397</v>
      </c>
      <c r="C26" s="264">
        <v>87.927999999999983</v>
      </c>
    </row>
    <row r="27" spans="1:6" ht="10.9" customHeight="1" x14ac:dyDescent="0.2">
      <c r="A27" s="294" t="s">
        <v>1783</v>
      </c>
      <c r="B27" s="277" t="s">
        <v>1697</v>
      </c>
      <c r="C27" s="264">
        <v>0.442</v>
      </c>
    </row>
    <row r="28" spans="1:6" ht="10.9" customHeight="1" x14ac:dyDescent="0.2">
      <c r="A28" s="294" t="s">
        <v>1872</v>
      </c>
      <c r="B28" s="277" t="s">
        <v>1874</v>
      </c>
      <c r="C28" s="264">
        <v>15.484</v>
      </c>
    </row>
    <row r="29" spans="1:6" ht="12.75" x14ac:dyDescent="0.2">
      <c r="A29" s="294" t="s">
        <v>1888</v>
      </c>
      <c r="B29" s="277" t="s">
        <v>1432</v>
      </c>
      <c r="C29" s="264">
        <v>10.036</v>
      </c>
      <c r="E29" s="267"/>
    </row>
    <row r="30" spans="1:6" ht="10.9" customHeight="1" x14ac:dyDescent="0.2">
      <c r="A30" s="294" t="s">
        <v>1891</v>
      </c>
      <c r="B30" s="277" t="s">
        <v>1892</v>
      </c>
      <c r="C30" s="264">
        <v>25.341000000000001</v>
      </c>
    </row>
    <row r="31" spans="1:6" s="257" customFormat="1" ht="11.25" x14ac:dyDescent="0.2">
      <c r="A31" s="294" t="s">
        <v>834</v>
      </c>
      <c r="B31" s="277" t="s">
        <v>1893</v>
      </c>
      <c r="C31" s="264">
        <v>261.5809999999999</v>
      </c>
    </row>
    <row r="32" spans="1:6" ht="12" customHeight="1" x14ac:dyDescent="0.2">
      <c r="A32" s="294" t="s">
        <v>834</v>
      </c>
      <c r="B32" s="277" t="s">
        <v>1894</v>
      </c>
      <c r="C32" s="264">
        <v>1.724</v>
      </c>
      <c r="E32" s="267"/>
    </row>
    <row r="33" spans="1:5" ht="12.75" x14ac:dyDescent="0.2">
      <c r="A33" s="294" t="s">
        <v>1939</v>
      </c>
      <c r="B33" s="277" t="s">
        <v>2110</v>
      </c>
      <c r="C33" s="264">
        <v>11.512</v>
      </c>
    </row>
    <row r="34" spans="1:5" ht="12.75" x14ac:dyDescent="0.2">
      <c r="A34" s="294" t="s">
        <v>834</v>
      </c>
      <c r="B34" s="277" t="s">
        <v>1940</v>
      </c>
      <c r="C34" s="264">
        <v>976.68600000000004</v>
      </c>
    </row>
    <row r="35" spans="1:5" s="268" customFormat="1" ht="11.25" x14ac:dyDescent="0.2">
      <c r="A35" s="294" t="s">
        <v>834</v>
      </c>
      <c r="B35" s="277" t="s">
        <v>1517</v>
      </c>
      <c r="C35" s="264">
        <v>23.134999999999998</v>
      </c>
    </row>
    <row r="36" spans="1:5" ht="12" customHeight="1" x14ac:dyDescent="0.2">
      <c r="A36" s="294" t="s">
        <v>834</v>
      </c>
      <c r="B36" s="277" t="s">
        <v>1941</v>
      </c>
      <c r="C36" s="264">
        <v>4270.936999999999</v>
      </c>
    </row>
    <row r="37" spans="1:5" ht="12" customHeight="1" x14ac:dyDescent="0.2">
      <c r="A37" s="294" t="s">
        <v>834</v>
      </c>
      <c r="B37" s="277" t="s">
        <v>1942</v>
      </c>
      <c r="C37" s="264">
        <v>4623.2310000000016</v>
      </c>
    </row>
    <row r="38" spans="1:5" ht="12" customHeight="1" x14ac:dyDescent="0.2">
      <c r="A38" s="294" t="s">
        <v>1950</v>
      </c>
      <c r="B38" s="277" t="s">
        <v>1951</v>
      </c>
      <c r="C38" s="264">
        <v>1.0580000000000001</v>
      </c>
    </row>
    <row r="39" spans="1:5" ht="12" customHeight="1" x14ac:dyDescent="0.2">
      <c r="A39" s="294" t="s">
        <v>834</v>
      </c>
      <c r="B39" s="277" t="s">
        <v>1833</v>
      </c>
      <c r="C39" s="264">
        <v>2.0590000000000002</v>
      </c>
    </row>
    <row r="40" spans="1:5" ht="12" customHeight="1" x14ac:dyDescent="0.2">
      <c r="A40" s="294" t="s">
        <v>834</v>
      </c>
      <c r="B40" s="277" t="s">
        <v>1953</v>
      </c>
      <c r="C40" s="264">
        <v>121.83199999999999</v>
      </c>
    </row>
    <row r="41" spans="1:5" ht="12" customHeight="1" x14ac:dyDescent="0.2">
      <c r="A41" s="294" t="s">
        <v>834</v>
      </c>
      <c r="B41" s="277" t="s">
        <v>1954</v>
      </c>
      <c r="C41" s="264">
        <v>66.236000000000004</v>
      </c>
      <c r="E41" s="267"/>
    </row>
    <row r="42" spans="1:5" ht="12" customHeight="1" x14ac:dyDescent="0.2">
      <c r="A42" s="294" t="s">
        <v>834</v>
      </c>
      <c r="B42" s="277" t="s">
        <v>1955</v>
      </c>
      <c r="C42" s="264">
        <v>56.702000000000005</v>
      </c>
      <c r="E42" s="267"/>
    </row>
    <row r="43" spans="1:5" ht="12" customHeight="1" x14ac:dyDescent="0.2">
      <c r="A43" s="294" t="s">
        <v>1984</v>
      </c>
      <c r="B43" s="277" t="s">
        <v>1761</v>
      </c>
      <c r="C43" s="264">
        <v>2.1120000000000001</v>
      </c>
    </row>
    <row r="44" spans="1:5" ht="12" customHeight="1" x14ac:dyDescent="0.2">
      <c r="A44" s="294"/>
      <c r="B44" s="277" t="s">
        <v>1763</v>
      </c>
      <c r="C44" s="264">
        <v>19.094000000000001</v>
      </c>
    </row>
    <row r="45" spans="1:5" ht="12" customHeight="1" thickBot="1" x14ac:dyDescent="0.25">
      <c r="A45" s="294"/>
      <c r="B45" s="277" t="s">
        <v>1983</v>
      </c>
      <c r="C45" s="264">
        <v>30.153000000000002</v>
      </c>
    </row>
    <row r="46" spans="1:5" ht="18.75" customHeight="1" thickTop="1" x14ac:dyDescent="0.2">
      <c r="A46" s="265" t="s">
        <v>13</v>
      </c>
      <c r="B46" s="266"/>
      <c r="C46" s="266">
        <f>SUM(C6:C45)</f>
        <v>13835.626</v>
      </c>
    </row>
    <row r="47" spans="1:5" ht="12" customHeight="1" x14ac:dyDescent="0.2">
      <c r="A47" s="268" t="s">
        <v>1342</v>
      </c>
      <c r="B47" s="268"/>
      <c r="C47" s="349"/>
    </row>
    <row r="48" spans="1:5" ht="12" customHeight="1" x14ac:dyDescent="0.2">
      <c r="A48" s="268" t="s">
        <v>1343</v>
      </c>
      <c r="B48" s="269"/>
      <c r="C48" s="349"/>
    </row>
    <row r="49" spans="1:8" ht="12" customHeight="1" x14ac:dyDescent="0.2">
      <c r="A49" s="268" t="s">
        <v>1991</v>
      </c>
      <c r="B49" s="268"/>
      <c r="C49" s="351"/>
    </row>
    <row r="50" spans="1:8" ht="12" customHeight="1" x14ac:dyDescent="0.2">
      <c r="A50" s="268"/>
      <c r="B50" s="268"/>
      <c r="C50" s="351"/>
    </row>
    <row r="51" spans="1:8" ht="12" customHeight="1" x14ac:dyDescent="0.2">
      <c r="A51" s="687"/>
      <c r="B51" s="687"/>
      <c r="C51" s="687"/>
    </row>
    <row r="52" spans="1:8" ht="12" customHeight="1" x14ac:dyDescent="0.2">
      <c r="A52" s="687" t="s">
        <v>2656</v>
      </c>
      <c r="B52" s="687"/>
      <c r="C52" s="687"/>
    </row>
    <row r="57" spans="1:8" ht="12" customHeight="1" x14ac:dyDescent="0.2">
      <c r="H57" s="267"/>
    </row>
    <row r="65" spans="5:8" ht="12" customHeight="1" x14ac:dyDescent="0.2">
      <c r="E65" s="257" t="s">
        <v>1939</v>
      </c>
      <c r="F65" s="764">
        <v>9905.5010000000002</v>
      </c>
    </row>
    <row r="66" spans="5:8" ht="12" customHeight="1" x14ac:dyDescent="0.2">
      <c r="E66" s="257" t="s">
        <v>1448</v>
      </c>
      <c r="F66" s="764">
        <v>1248.0380000000005</v>
      </c>
    </row>
    <row r="67" spans="5:8" ht="12" customHeight="1" x14ac:dyDescent="0.2">
      <c r="E67" s="257" t="s">
        <v>389</v>
      </c>
      <c r="F67" s="764">
        <v>616.76699999999994</v>
      </c>
    </row>
    <row r="68" spans="5:8" ht="12" customHeight="1" x14ac:dyDescent="0.2">
      <c r="E68" s="257" t="s">
        <v>1585</v>
      </c>
      <c r="F68" s="764">
        <v>586.43599999999981</v>
      </c>
    </row>
    <row r="69" spans="5:8" ht="12" customHeight="1" x14ac:dyDescent="0.2">
      <c r="E69" s="257" t="s">
        <v>1891</v>
      </c>
      <c r="F69" s="764">
        <v>288.6459999999999</v>
      </c>
    </row>
    <row r="70" spans="5:8" ht="12" customHeight="1" x14ac:dyDescent="0.2">
      <c r="E70" s="257" t="s">
        <v>2002</v>
      </c>
      <c r="F70" s="764">
        <v>278.65300000000002</v>
      </c>
    </row>
    <row r="71" spans="5:8" ht="12" customHeight="1" x14ac:dyDescent="0.2">
      <c r="E71" s="257" t="s">
        <v>1950</v>
      </c>
      <c r="F71" s="764">
        <v>247.87799999999999</v>
      </c>
    </row>
    <row r="72" spans="5:8" ht="12" customHeight="1" x14ac:dyDescent="0.2">
      <c r="E72" s="257" t="s">
        <v>1696</v>
      </c>
      <c r="F72" s="764">
        <v>180.77100000000002</v>
      </c>
    </row>
    <row r="73" spans="5:8" ht="12" customHeight="1" x14ac:dyDescent="0.2">
      <c r="E73" s="257" t="s">
        <v>1622</v>
      </c>
      <c r="F73" s="764">
        <v>165.03599999999997</v>
      </c>
    </row>
    <row r="74" spans="5:8" ht="12" customHeight="1" x14ac:dyDescent="0.2">
      <c r="E74" s="257" t="s">
        <v>1712</v>
      </c>
      <c r="F74" s="764">
        <v>143.017</v>
      </c>
      <c r="H74" s="261"/>
    </row>
    <row r="75" spans="5:8" ht="12" customHeight="1" x14ac:dyDescent="0.2">
      <c r="E75" s="86" t="s">
        <v>2133</v>
      </c>
      <c r="F75" s="261">
        <v>174.88299999999799</v>
      </c>
    </row>
    <row r="76" spans="5:8" ht="12" customHeight="1" x14ac:dyDescent="0.2">
      <c r="F76" s="261"/>
    </row>
    <row r="81" spans="1:2" ht="12" customHeight="1" x14ac:dyDescent="0.2">
      <c r="A81" s="298"/>
      <c r="B81" s="269"/>
    </row>
    <row r="82" spans="1:2" ht="12" customHeight="1" x14ac:dyDescent="0.2">
      <c r="A82" s="268"/>
      <c r="B82" s="269"/>
    </row>
    <row r="83" spans="1:2" ht="12" customHeight="1" x14ac:dyDescent="0.2">
      <c r="A83" s="268"/>
      <c r="B83" s="268"/>
    </row>
    <row r="84" spans="1:2" ht="12" customHeight="1" x14ac:dyDescent="0.2">
      <c r="A84" s="268"/>
      <c r="B84" s="269"/>
    </row>
    <row r="87" spans="1:2" ht="14.25" customHeight="1" x14ac:dyDescent="0.2"/>
    <row r="94" spans="1:2" ht="9" customHeight="1" x14ac:dyDescent="0.2"/>
    <row r="95" spans="1:2" ht="9" customHeight="1" x14ac:dyDescent="0.2"/>
    <row r="96" spans="1:2" ht="9" customHeight="1" x14ac:dyDescent="0.2"/>
    <row r="97" spans="1:6" ht="9" customHeight="1" x14ac:dyDescent="0.2"/>
    <row r="98" spans="1:6" ht="13.5" customHeight="1" x14ac:dyDescent="0.2"/>
    <row r="99" spans="1:6" ht="13.5" customHeight="1" x14ac:dyDescent="0.2"/>
    <row r="100" spans="1:6" ht="9" customHeight="1" x14ac:dyDescent="0.2"/>
    <row r="101" spans="1:6" ht="9" customHeight="1" x14ac:dyDescent="0.2"/>
    <row r="102" spans="1:6" ht="12.75" x14ac:dyDescent="0.2"/>
    <row r="103" spans="1:6" ht="12" customHeight="1" x14ac:dyDescent="0.2">
      <c r="E103" s="268"/>
      <c r="F103" s="268"/>
    </row>
    <row r="106" spans="1:6" s="268" customFormat="1" ht="12.75" customHeight="1" x14ac:dyDescent="0.2">
      <c r="A106" s="257"/>
      <c r="B106" s="277"/>
      <c r="C106" s="264"/>
      <c r="E106" s="86"/>
      <c r="F106" s="86"/>
    </row>
  </sheetData>
  <sheetProtection selectLockedCells="1" selectUnlockedCells="1"/>
  <mergeCells count="3">
    <mergeCell ref="A3:C3"/>
    <mergeCell ref="A51:C51"/>
    <mergeCell ref="A52:C52"/>
  </mergeCells>
  <printOptions horizontalCentered="1"/>
  <pageMargins left="0.59055118110236227" right="0.59055118110236227" top="0.59055118110236227" bottom="0.78740157480314965" header="0.39370078740157483" footer="0.39370078740157483"/>
  <pageSetup paperSize="9" orientation="portrait" r:id="rId1"/>
  <headerFooter>
    <oddFooter>&amp;R&amp;8 35</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6075-36BF-4FAC-A83B-8C17F1FD349C}">
  <dimension ref="A1:J83"/>
  <sheetViews>
    <sheetView zoomScale="91" zoomScaleNormal="91" workbookViewId="0">
      <selection activeCell="G29" sqref="G29"/>
    </sheetView>
  </sheetViews>
  <sheetFormatPr baseColWidth="10" defaultRowHeight="12.75" x14ac:dyDescent="0.2"/>
  <cols>
    <col min="1" max="1" width="20.42578125" style="257" customWidth="1"/>
    <col min="2" max="2" width="20.28515625" style="257" customWidth="1"/>
    <col min="3" max="3" width="26.85546875" style="257" customWidth="1"/>
    <col min="4" max="4" width="18.7109375" style="264" customWidth="1"/>
    <col min="5" max="7" width="11.42578125" style="86"/>
    <col min="8" max="10" width="11.42578125" style="289"/>
    <col min="11" max="16384" width="11.42578125" style="86"/>
  </cols>
  <sheetData>
    <row r="1" spans="1:10" ht="24" customHeight="1" x14ac:dyDescent="0.2">
      <c r="A1" s="756" t="s">
        <v>2710</v>
      </c>
      <c r="B1" s="756"/>
      <c r="C1" s="255"/>
      <c r="D1" s="765"/>
    </row>
    <row r="2" spans="1:10" ht="12" customHeight="1" x14ac:dyDescent="0.2">
      <c r="A2" s="256"/>
      <c r="D2" s="86"/>
    </row>
    <row r="3" spans="1:10" s="258" customFormat="1" ht="15" customHeight="1" x14ac:dyDescent="0.2">
      <c r="A3" s="258" t="s">
        <v>2657</v>
      </c>
      <c r="D3" s="299"/>
      <c r="H3" s="568"/>
      <c r="I3" s="568"/>
      <c r="J3" s="568"/>
    </row>
    <row r="4" spans="1:10" s="258" customFormat="1" x14ac:dyDescent="0.2">
      <c r="D4" s="299"/>
      <c r="H4" s="568"/>
      <c r="I4" s="568"/>
      <c r="J4" s="568"/>
    </row>
    <row r="5" spans="1:10" s="257" customFormat="1" ht="20.25" customHeight="1" x14ac:dyDescent="0.2">
      <c r="A5" s="311" t="s">
        <v>23</v>
      </c>
      <c r="B5" s="766" t="s">
        <v>2809</v>
      </c>
      <c r="C5" s="767" t="s">
        <v>2810</v>
      </c>
      <c r="D5" s="763" t="s">
        <v>2811</v>
      </c>
      <c r="H5" s="291"/>
      <c r="I5" s="291"/>
      <c r="J5" s="291"/>
    </row>
    <row r="6" spans="1:10" s="257" customFormat="1" ht="11.25" x14ac:dyDescent="0.2">
      <c r="A6" s="768" t="s">
        <v>32</v>
      </c>
      <c r="B6" s="334"/>
      <c r="C6" s="370"/>
      <c r="D6" s="769">
        <f>SUM(D7)</f>
        <v>151.749</v>
      </c>
      <c r="H6" s="291"/>
      <c r="I6" s="291"/>
      <c r="J6" s="291"/>
    </row>
    <row r="7" spans="1:10" s="257" customFormat="1" ht="11.25" x14ac:dyDescent="0.2">
      <c r="B7" s="257" t="s">
        <v>1668</v>
      </c>
      <c r="C7" s="257" t="s">
        <v>1636</v>
      </c>
      <c r="D7" s="264">
        <v>151.749</v>
      </c>
      <c r="H7" s="291"/>
      <c r="I7" s="291"/>
      <c r="J7" s="291"/>
    </row>
    <row r="8" spans="1:10" x14ac:dyDescent="0.2">
      <c r="A8" s="86"/>
      <c r="B8" s="86"/>
      <c r="C8" s="86"/>
      <c r="D8" s="267"/>
    </row>
    <row r="9" spans="1:10" s="257" customFormat="1" ht="11.25" x14ac:dyDescent="0.2">
      <c r="A9" s="295" t="s">
        <v>34</v>
      </c>
      <c r="C9" s="277"/>
      <c r="D9" s="301">
        <f>SUM(D10:D11)</f>
        <v>142</v>
      </c>
      <c r="H9" s="291"/>
      <c r="I9" s="291"/>
      <c r="J9" s="291"/>
    </row>
    <row r="10" spans="1:10" s="257" customFormat="1" ht="11.25" x14ac:dyDescent="0.2">
      <c r="A10" s="295"/>
      <c r="B10" s="257" t="s">
        <v>1668</v>
      </c>
      <c r="C10" s="277" t="s">
        <v>1636</v>
      </c>
      <c r="D10" s="264">
        <v>42</v>
      </c>
      <c r="H10" s="291"/>
      <c r="I10" s="291"/>
      <c r="J10" s="291"/>
    </row>
    <row r="11" spans="1:10" s="257" customFormat="1" ht="11.25" x14ac:dyDescent="0.2">
      <c r="A11" s="295"/>
      <c r="B11" s="257" t="s">
        <v>1969</v>
      </c>
      <c r="C11" s="277" t="s">
        <v>1970</v>
      </c>
      <c r="D11" s="264">
        <v>100</v>
      </c>
      <c r="H11" s="291"/>
      <c r="I11" s="291"/>
      <c r="J11" s="291"/>
    </row>
    <row r="12" spans="1:10" s="257" customFormat="1" ht="11.25" x14ac:dyDescent="0.2">
      <c r="A12" s="295"/>
      <c r="C12" s="277"/>
      <c r="D12" s="264"/>
      <c r="H12" s="291"/>
      <c r="I12" s="291"/>
      <c r="J12" s="291"/>
    </row>
    <row r="13" spans="1:10" s="257" customFormat="1" ht="11.25" x14ac:dyDescent="0.2">
      <c r="A13" s="295" t="s">
        <v>37</v>
      </c>
      <c r="C13" s="277"/>
      <c r="D13" s="301">
        <f>SUM(D14:D15)</f>
        <v>136.67200000000003</v>
      </c>
      <c r="H13" s="291"/>
      <c r="I13" s="291"/>
      <c r="J13" s="291"/>
    </row>
    <row r="14" spans="1:10" s="257" customFormat="1" ht="11.25" x14ac:dyDescent="0.2">
      <c r="A14" s="295"/>
      <c r="B14" s="257" t="s">
        <v>1444</v>
      </c>
      <c r="C14" s="277" t="s">
        <v>1446</v>
      </c>
      <c r="D14" s="264">
        <v>95.805000000000007</v>
      </c>
      <c r="H14" s="291"/>
      <c r="I14" s="291"/>
      <c r="J14" s="291"/>
    </row>
    <row r="15" spans="1:10" s="257" customFormat="1" ht="11.25" x14ac:dyDescent="0.2">
      <c r="A15" s="295"/>
      <c r="B15" s="257" t="s">
        <v>1668</v>
      </c>
      <c r="C15" s="277" t="s">
        <v>1636</v>
      </c>
      <c r="D15" s="264">
        <v>40.867000000000004</v>
      </c>
      <c r="H15" s="291"/>
      <c r="I15" s="291"/>
      <c r="J15" s="291"/>
    </row>
    <row r="16" spans="1:10" s="257" customFormat="1" ht="11.25" x14ac:dyDescent="0.2">
      <c r="A16" s="295"/>
      <c r="C16" s="277"/>
      <c r="D16" s="264"/>
      <c r="H16" s="291"/>
      <c r="I16" s="291"/>
      <c r="J16" s="291"/>
    </row>
    <row r="17" spans="1:10" s="257" customFormat="1" ht="11.25" x14ac:dyDescent="0.2">
      <c r="A17" s="295" t="s">
        <v>18</v>
      </c>
      <c r="C17" s="277"/>
      <c r="D17" s="301">
        <f>SUM(D18:D19)</f>
        <v>110</v>
      </c>
      <c r="H17" s="291"/>
      <c r="I17" s="291"/>
      <c r="J17" s="291"/>
    </row>
    <row r="18" spans="1:10" s="257" customFormat="1" ht="11.25" x14ac:dyDescent="0.2">
      <c r="A18" s="295"/>
      <c r="B18" s="257" t="s">
        <v>1276</v>
      </c>
      <c r="C18" s="277" t="s">
        <v>1277</v>
      </c>
      <c r="D18" s="264">
        <v>85</v>
      </c>
      <c r="H18" s="291"/>
      <c r="I18" s="566"/>
      <c r="J18" s="291"/>
    </row>
    <row r="19" spans="1:10" s="257" customFormat="1" ht="11.25" x14ac:dyDescent="0.2">
      <c r="A19" s="295"/>
      <c r="B19" s="257" t="s">
        <v>1502</v>
      </c>
      <c r="C19" s="277" t="s">
        <v>1495</v>
      </c>
      <c r="D19" s="264">
        <v>25</v>
      </c>
      <c r="H19" s="291" t="s">
        <v>42</v>
      </c>
      <c r="I19" s="567">
        <v>989.43999999999994</v>
      </c>
      <c r="J19" s="291"/>
    </row>
    <row r="20" spans="1:10" s="257" customFormat="1" ht="11.25" x14ac:dyDescent="0.2">
      <c r="A20" s="295"/>
      <c r="C20" s="277"/>
      <c r="D20" s="264"/>
      <c r="H20" s="291" t="s">
        <v>32</v>
      </c>
      <c r="I20" s="567">
        <v>151.749</v>
      </c>
      <c r="J20" s="291"/>
    </row>
    <row r="21" spans="1:10" s="257" customFormat="1" ht="11.25" x14ac:dyDescent="0.2">
      <c r="A21" s="295" t="s">
        <v>42</v>
      </c>
      <c r="C21" s="277"/>
      <c r="D21" s="301">
        <f>SUM(D22:D27)</f>
        <v>989.43999999999994</v>
      </c>
      <c r="H21" s="291" t="s">
        <v>34</v>
      </c>
      <c r="I21" s="567">
        <v>142</v>
      </c>
      <c r="J21" s="291"/>
    </row>
    <row r="22" spans="1:10" s="257" customFormat="1" ht="11.25" x14ac:dyDescent="0.2">
      <c r="A22" s="295"/>
      <c r="B22" s="257" t="s">
        <v>1444</v>
      </c>
      <c r="C22" s="277" t="s">
        <v>1446</v>
      </c>
      <c r="D22" s="264">
        <v>41.4</v>
      </c>
      <c r="H22" s="291" t="s">
        <v>37</v>
      </c>
      <c r="I22" s="567">
        <v>136.67200000000003</v>
      </c>
      <c r="J22" s="291"/>
    </row>
    <row r="23" spans="1:10" s="257" customFormat="1" ht="11.25" x14ac:dyDescent="0.2">
      <c r="A23" s="295"/>
      <c r="B23" s="257" t="s">
        <v>1502</v>
      </c>
      <c r="C23" s="277" t="s">
        <v>1495</v>
      </c>
      <c r="D23" s="264">
        <v>35</v>
      </c>
      <c r="H23" s="291" t="s">
        <v>18</v>
      </c>
      <c r="I23" s="567">
        <v>110</v>
      </c>
      <c r="J23" s="291"/>
    </row>
    <row r="24" spans="1:10" s="257" customFormat="1" ht="11.25" x14ac:dyDescent="0.2">
      <c r="A24" s="295"/>
      <c r="B24" s="257" t="s">
        <v>1508</v>
      </c>
      <c r="C24" s="277" t="s">
        <v>1277</v>
      </c>
      <c r="D24" s="264">
        <v>10</v>
      </c>
      <c r="H24" s="291"/>
      <c r="I24" s="566"/>
      <c r="J24" s="291"/>
    </row>
    <row r="25" spans="1:10" s="257" customFormat="1" ht="13.15" customHeight="1" x14ac:dyDescent="0.2">
      <c r="B25" s="257" t="s">
        <v>1538</v>
      </c>
      <c r="C25" s="277" t="s">
        <v>1540</v>
      </c>
      <c r="D25" s="264">
        <v>28.629000000000001</v>
      </c>
      <c r="H25" s="291"/>
      <c r="I25" s="567"/>
      <c r="J25" s="291"/>
    </row>
    <row r="26" spans="1:10" s="257" customFormat="1" ht="13.15" customHeight="1" x14ac:dyDescent="0.2">
      <c r="A26" s="295"/>
      <c r="B26" s="257" t="s">
        <v>1668</v>
      </c>
      <c r="C26" s="278" t="s">
        <v>1636</v>
      </c>
      <c r="D26" s="264">
        <v>834.41099999999994</v>
      </c>
      <c r="H26" s="291"/>
      <c r="I26" s="291"/>
      <c r="J26" s="291"/>
    </row>
    <row r="27" spans="1:10" s="257" customFormat="1" ht="11.25" x14ac:dyDescent="0.2">
      <c r="A27" s="295"/>
      <c r="B27" s="257" t="s">
        <v>2134</v>
      </c>
      <c r="C27" s="277" t="s">
        <v>1527</v>
      </c>
      <c r="D27" s="264">
        <v>40</v>
      </c>
      <c r="H27" s="291"/>
      <c r="I27" s="291"/>
      <c r="J27" s="291"/>
    </row>
    <row r="28" spans="1:10" s="257" customFormat="1" ht="12" thickBot="1" x14ac:dyDescent="0.25">
      <c r="C28" s="770"/>
      <c r="D28" s="264"/>
      <c r="H28" s="291"/>
      <c r="I28" s="291"/>
      <c r="J28" s="291"/>
    </row>
    <row r="29" spans="1:10" s="257" customFormat="1" thickTop="1" thickBot="1" x14ac:dyDescent="0.25">
      <c r="A29" s="302" t="s">
        <v>347</v>
      </c>
      <c r="B29" s="303"/>
      <c r="C29" s="303"/>
      <c r="D29" s="304">
        <f>SUM(D6,D9,D13,D17,D21)</f>
        <v>1529.8609999999999</v>
      </c>
      <c r="H29" s="291"/>
      <c r="I29" s="291"/>
      <c r="J29" s="291"/>
    </row>
    <row r="30" spans="1:10" s="257" customFormat="1" x14ac:dyDescent="0.2">
      <c r="A30" s="268" t="s">
        <v>1342</v>
      </c>
      <c r="B30" s="268"/>
      <c r="C30" s="296"/>
      <c r="D30" s="86"/>
      <c r="H30" s="289"/>
      <c r="I30" s="289"/>
      <c r="J30" s="291"/>
    </row>
    <row r="31" spans="1:10" s="257" customFormat="1" x14ac:dyDescent="0.2">
      <c r="A31" s="268" t="s">
        <v>1343</v>
      </c>
      <c r="B31" s="269"/>
      <c r="C31" s="296"/>
      <c r="D31" s="267"/>
      <c r="H31" s="291"/>
      <c r="I31" s="291"/>
      <c r="J31" s="291"/>
    </row>
    <row r="32" spans="1:10" s="257" customFormat="1" ht="13.15" customHeight="1" x14ac:dyDescent="0.2">
      <c r="A32" s="268" t="s">
        <v>1991</v>
      </c>
      <c r="B32" s="268"/>
      <c r="C32" s="297"/>
      <c r="D32" s="86"/>
      <c r="H32" s="291"/>
      <c r="I32" s="567"/>
      <c r="J32" s="291"/>
    </row>
    <row r="33" spans="1:10" s="257" customFormat="1" x14ac:dyDescent="0.2">
      <c r="A33" s="268"/>
      <c r="B33" s="268"/>
      <c r="C33" s="297"/>
      <c r="D33" s="86"/>
      <c r="H33" s="291"/>
      <c r="I33" s="567"/>
      <c r="J33" s="291"/>
    </row>
    <row r="34" spans="1:10" x14ac:dyDescent="0.2">
      <c r="F34" s="257"/>
      <c r="G34" s="257"/>
      <c r="H34" s="291"/>
      <c r="I34" s="567"/>
      <c r="J34" s="569"/>
    </row>
    <row r="35" spans="1:10" x14ac:dyDescent="0.2">
      <c r="A35" s="295" t="s">
        <v>2658</v>
      </c>
      <c r="F35" s="257"/>
      <c r="G35" s="257"/>
      <c r="H35" s="291"/>
      <c r="I35" s="567"/>
    </row>
    <row r="36" spans="1:10" x14ac:dyDescent="0.2">
      <c r="F36" s="257"/>
      <c r="G36" s="257"/>
      <c r="I36" s="567"/>
    </row>
    <row r="37" spans="1:10" x14ac:dyDescent="0.2">
      <c r="F37" s="257"/>
      <c r="G37" s="257"/>
      <c r="H37" s="568"/>
      <c r="I37" s="567"/>
    </row>
    <row r="38" spans="1:10" s="257" customFormat="1" x14ac:dyDescent="0.2">
      <c r="D38" s="264"/>
      <c r="H38" s="289"/>
      <c r="I38" s="569"/>
      <c r="J38" s="291"/>
    </row>
    <row r="39" spans="1:10" s="257" customFormat="1" x14ac:dyDescent="0.2">
      <c r="D39" s="264"/>
      <c r="H39" s="289"/>
      <c r="I39" s="567"/>
      <c r="J39" s="291"/>
    </row>
    <row r="40" spans="1:10" s="257" customFormat="1" x14ac:dyDescent="0.2">
      <c r="D40" s="264"/>
      <c r="H40" s="289"/>
      <c r="I40" s="567"/>
      <c r="J40" s="291"/>
    </row>
    <row r="41" spans="1:10" s="257" customFormat="1" x14ac:dyDescent="0.2">
      <c r="D41" s="264"/>
      <c r="H41" s="289"/>
      <c r="I41" s="291"/>
      <c r="J41" s="291"/>
    </row>
    <row r="42" spans="1:10" s="257" customFormat="1" x14ac:dyDescent="0.2">
      <c r="D42" s="264"/>
      <c r="H42" s="289"/>
      <c r="I42" s="567"/>
      <c r="J42" s="291"/>
    </row>
    <row r="43" spans="1:10" s="257" customFormat="1" x14ac:dyDescent="0.2">
      <c r="D43" s="264"/>
      <c r="F43" s="86"/>
      <c r="G43" s="86"/>
      <c r="H43" s="289"/>
      <c r="I43" s="291"/>
      <c r="J43" s="291"/>
    </row>
    <row r="44" spans="1:10" s="257" customFormat="1" x14ac:dyDescent="0.2">
      <c r="D44" s="264"/>
      <c r="F44" s="268"/>
      <c r="G44" s="268"/>
      <c r="H44" s="289"/>
      <c r="I44" s="289"/>
      <c r="J44" s="291"/>
    </row>
    <row r="45" spans="1:10" s="257" customFormat="1" x14ac:dyDescent="0.2">
      <c r="D45" s="264"/>
      <c r="H45" s="289"/>
      <c r="I45" s="568"/>
      <c r="J45" s="291"/>
    </row>
    <row r="46" spans="1:10" s="257" customFormat="1" x14ac:dyDescent="0.2">
      <c r="D46" s="264"/>
      <c r="F46" s="258"/>
      <c r="G46" s="258"/>
      <c r="H46" s="289"/>
      <c r="I46" s="289"/>
      <c r="J46" s="291"/>
    </row>
    <row r="47" spans="1:10" s="257" customFormat="1" x14ac:dyDescent="0.2">
      <c r="D47" s="264"/>
      <c r="F47" s="86"/>
      <c r="G47" s="86"/>
      <c r="H47" s="289"/>
      <c r="I47" s="289"/>
      <c r="J47" s="291"/>
    </row>
    <row r="48" spans="1:10" s="257" customFormat="1" x14ac:dyDescent="0.2">
      <c r="D48" s="264"/>
      <c r="F48" s="86"/>
      <c r="G48" s="86"/>
      <c r="H48" s="289"/>
      <c r="I48" s="289"/>
      <c r="J48" s="291"/>
    </row>
    <row r="50" spans="1:10" s="268" customFormat="1" ht="12.75" customHeight="1" x14ac:dyDescent="0.2">
      <c r="A50" s="257"/>
      <c r="B50" s="257"/>
      <c r="C50" s="257"/>
      <c r="D50" s="264"/>
      <c r="F50" s="86"/>
      <c r="G50" s="86"/>
      <c r="H50" s="289"/>
      <c r="I50" s="289"/>
      <c r="J50" s="570"/>
    </row>
    <row r="51" spans="1:10" s="257" customFormat="1" x14ac:dyDescent="0.2">
      <c r="D51" s="264"/>
      <c r="E51" s="86"/>
      <c r="F51" s="86"/>
      <c r="G51" s="86"/>
      <c r="H51" s="289"/>
      <c r="I51" s="289"/>
      <c r="J51" s="291"/>
    </row>
    <row r="52" spans="1:10" s="258" customFormat="1" x14ac:dyDescent="0.2">
      <c r="A52" s="257"/>
      <c r="B52" s="257"/>
      <c r="C52" s="257"/>
      <c r="D52" s="264"/>
      <c r="E52" s="86"/>
      <c r="F52" s="86"/>
      <c r="G52" s="86"/>
      <c r="H52" s="289"/>
      <c r="I52" s="289"/>
      <c r="J52" s="568"/>
    </row>
    <row r="53" spans="1:10" x14ac:dyDescent="0.2">
      <c r="A53" s="370" t="s">
        <v>2135</v>
      </c>
      <c r="B53" s="370"/>
      <c r="C53" s="370"/>
      <c r="D53" s="370"/>
    </row>
    <row r="56" spans="1:10" x14ac:dyDescent="0.2">
      <c r="A56" s="268" t="s">
        <v>1343</v>
      </c>
      <c r="B56" s="268"/>
    </row>
    <row r="57" spans="1:10" x14ac:dyDescent="0.2">
      <c r="A57" s="268" t="s">
        <v>1991</v>
      </c>
      <c r="B57" s="268"/>
    </row>
    <row r="58" spans="1:10" x14ac:dyDescent="0.2">
      <c r="A58" s="268"/>
      <c r="B58" s="269"/>
      <c r="C58" s="297"/>
      <c r="D58" s="268"/>
    </row>
    <row r="59" spans="1:10" x14ac:dyDescent="0.2">
      <c r="B59" s="268"/>
    </row>
    <row r="67" spans="6:9" x14ac:dyDescent="0.2">
      <c r="H67" s="570"/>
    </row>
    <row r="75" spans="6:9" x14ac:dyDescent="0.2">
      <c r="I75" s="570"/>
    </row>
    <row r="77" spans="6:9" x14ac:dyDescent="0.2">
      <c r="F77" s="268"/>
      <c r="G77" s="268"/>
    </row>
    <row r="83" spans="1:10" s="268" customFormat="1" ht="12.75" customHeight="1" x14ac:dyDescent="0.2">
      <c r="A83" s="257"/>
      <c r="B83" s="257"/>
      <c r="C83" s="257"/>
      <c r="D83" s="264"/>
      <c r="F83" s="86"/>
      <c r="G83" s="86"/>
      <c r="H83" s="289"/>
      <c r="I83" s="289"/>
      <c r="J83" s="570"/>
    </row>
  </sheetData>
  <printOptions horizontalCentered="1"/>
  <pageMargins left="0.78740157480314965" right="0.78740157480314965" top="0.59055118110236227" bottom="0.78740157480314965" header="0.39370078740157483" footer="0.39370078740157483"/>
  <pageSetup paperSize="9" orientation="portrait" r:id="rId1"/>
  <headerFooter alignWithMargins="0">
    <oddFooter xml:space="preserve">&amp;R&amp;8&amp;P+35 &amp;10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1770-858D-4D68-9FC7-DA161EBC2F53}">
  <dimension ref="A1:E16"/>
  <sheetViews>
    <sheetView workbookViewId="0">
      <selection activeCell="C29" activeCellId="2" sqref="A1 D29 C29"/>
    </sheetView>
  </sheetViews>
  <sheetFormatPr baseColWidth="10" defaultRowHeight="12" customHeight="1" x14ac:dyDescent="0.2"/>
  <cols>
    <col min="1" max="1" width="17.42578125" style="86" customWidth="1"/>
    <col min="2" max="2" width="21.85546875" style="86" customWidth="1"/>
    <col min="3" max="3" width="20.5703125" style="86" customWidth="1"/>
    <col min="4" max="4" width="17" style="267" customWidth="1"/>
    <col min="5" max="16384" width="11.42578125" style="86"/>
  </cols>
  <sheetData>
    <row r="1" spans="1:5" ht="24" customHeight="1" x14ac:dyDescent="0.2">
      <c r="A1" s="756" t="s">
        <v>2710</v>
      </c>
      <c r="B1" s="756"/>
      <c r="C1" s="255"/>
      <c r="D1" s="765"/>
    </row>
    <row r="2" spans="1:5" ht="12" customHeight="1" x14ac:dyDescent="0.2">
      <c r="A2" s="256"/>
      <c r="B2" s="257"/>
      <c r="C2" s="257"/>
      <c r="D2" s="86"/>
    </row>
    <row r="3" spans="1:5" ht="13.5" customHeight="1" x14ac:dyDescent="0.2">
      <c r="A3" s="268"/>
      <c r="B3" s="268"/>
      <c r="C3" s="297"/>
      <c r="D3" s="309"/>
    </row>
    <row r="4" spans="1:5" ht="13.5" customHeight="1" x14ac:dyDescent="0.2">
      <c r="A4" s="257"/>
      <c r="B4" s="273"/>
      <c r="C4" s="273"/>
      <c r="D4" s="272"/>
    </row>
    <row r="5" spans="1:5" ht="12" customHeight="1" x14ac:dyDescent="0.2">
      <c r="A5" s="677" t="s">
        <v>2812</v>
      </c>
      <c r="B5" s="677"/>
      <c r="C5" s="677"/>
      <c r="D5" s="677"/>
    </row>
    <row r="6" spans="1:5" ht="12" customHeight="1" x14ac:dyDescent="0.2">
      <c r="B6" s="771"/>
      <c r="C6" s="771"/>
      <c r="D6" s="771"/>
    </row>
    <row r="7" spans="1:5" ht="24" customHeight="1" x14ac:dyDescent="0.2">
      <c r="A7" s="311" t="s">
        <v>23</v>
      </c>
      <c r="B7" s="766" t="s">
        <v>2809</v>
      </c>
      <c r="C7" s="767" t="s">
        <v>2810</v>
      </c>
      <c r="D7" s="763" t="s">
        <v>2811</v>
      </c>
    </row>
    <row r="8" spans="1:5" ht="12" customHeight="1" x14ac:dyDescent="0.2">
      <c r="A8" s="334"/>
      <c r="B8" s="334"/>
      <c r="C8" s="370"/>
      <c r="D8" s="283"/>
    </row>
    <row r="9" spans="1:5" s="257" customFormat="1" ht="12" customHeight="1" x14ac:dyDescent="0.2">
      <c r="A9" s="295" t="s">
        <v>343</v>
      </c>
      <c r="C9" s="277"/>
      <c r="D9" s="310">
        <f>SUM(D10:D12)</f>
        <v>104.149</v>
      </c>
      <c r="E9" s="86"/>
    </row>
    <row r="10" spans="1:5" s="268" customFormat="1" ht="12" customHeight="1" x14ac:dyDescent="0.2">
      <c r="A10" s="295"/>
      <c r="B10" s="257" t="s">
        <v>1685</v>
      </c>
      <c r="C10" s="277" t="s">
        <v>1623</v>
      </c>
      <c r="D10" s="264">
        <v>81.507999999999996</v>
      </c>
      <c r="E10" s="86"/>
    </row>
    <row r="11" spans="1:5" s="257" customFormat="1" ht="12" customHeight="1" x14ac:dyDescent="0.2">
      <c r="A11" s="295"/>
      <c r="B11" s="257" t="s">
        <v>1783</v>
      </c>
      <c r="C11" s="772" t="s">
        <v>1697</v>
      </c>
      <c r="D11" s="264">
        <v>22.640999999999998</v>
      </c>
    </row>
    <row r="12" spans="1:5" ht="12" customHeight="1" thickBot="1" x14ac:dyDescent="0.25">
      <c r="A12" s="257"/>
      <c r="B12" s="257"/>
      <c r="C12" s="277"/>
      <c r="D12" s="264"/>
    </row>
    <row r="13" spans="1:5" ht="12" customHeight="1" thickTop="1" thickBot="1" x14ac:dyDescent="0.25">
      <c r="A13" s="305" t="s">
        <v>347</v>
      </c>
      <c r="B13" s="306"/>
      <c r="C13" s="306"/>
      <c r="D13" s="307">
        <f>SUM(D9)</f>
        <v>104.149</v>
      </c>
    </row>
    <row r="14" spans="1:5" ht="12" customHeight="1" x14ac:dyDescent="0.2">
      <c r="A14" s="268" t="s">
        <v>1342</v>
      </c>
      <c r="B14" s="268"/>
      <c r="C14" s="296"/>
      <c r="D14" s="308"/>
    </row>
    <row r="15" spans="1:5" ht="12" customHeight="1" x14ac:dyDescent="0.2">
      <c r="A15" s="268" t="s">
        <v>1343</v>
      </c>
      <c r="B15" s="269"/>
      <c r="C15" s="296"/>
      <c r="D15" s="308"/>
    </row>
    <row r="16" spans="1:5" ht="12" customHeight="1" x14ac:dyDescent="0.2">
      <c r="A16" s="268" t="s">
        <v>1991</v>
      </c>
      <c r="B16" s="268"/>
      <c r="C16" s="297"/>
      <c r="D16" s="309"/>
    </row>
  </sheetData>
  <mergeCells count="2">
    <mergeCell ref="A5:D5"/>
    <mergeCell ref="B6:D6"/>
  </mergeCells>
  <printOptions horizontalCentered="1"/>
  <pageMargins left="0.78740157480314965" right="0.78740157480314965" top="0.59055118110236227" bottom="0.78740157480314965" header="0.51181102362204722" footer="0.39370078740157483"/>
  <pageSetup paperSize="9" orientation="portrait" r:id="rId1"/>
  <headerFooter alignWithMargins="0">
    <oddFooter xml:space="preserve">&amp;R&amp;8&amp;P+38 &amp;9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5A59-9418-4B90-A860-29F751B29439}">
  <dimension ref="A1:G86"/>
  <sheetViews>
    <sheetView zoomScaleNormal="100" zoomScaleSheetLayoutView="100" workbookViewId="0">
      <selection activeCell="D29" activeCellId="1" sqref="A1 D29"/>
    </sheetView>
  </sheetViews>
  <sheetFormatPr baseColWidth="10" defaultRowHeight="12.75" x14ac:dyDescent="0.2"/>
  <cols>
    <col min="1" max="1" width="18.28515625" style="369" customWidth="1"/>
    <col min="2" max="2" width="22.28515625" style="264" customWidth="1"/>
    <col min="3" max="3" width="21.28515625" style="264" customWidth="1"/>
    <col min="4" max="4" width="19.5703125" style="257" customWidth="1"/>
    <col min="5" max="16384" width="11.42578125" style="86"/>
  </cols>
  <sheetData>
    <row r="1" spans="1:4" ht="19.5" customHeight="1" x14ac:dyDescent="0.2">
      <c r="A1" s="756" t="s">
        <v>2710</v>
      </c>
      <c r="B1" s="255"/>
      <c r="C1" s="255"/>
      <c r="D1" s="765"/>
    </row>
    <row r="2" spans="1:4" ht="11.25" customHeight="1" x14ac:dyDescent="0.2">
      <c r="A2" s="257"/>
      <c r="B2" s="257"/>
      <c r="C2" s="257"/>
      <c r="D2" s="86"/>
    </row>
    <row r="3" spans="1:4" x14ac:dyDescent="0.2">
      <c r="A3" s="677" t="s">
        <v>2659</v>
      </c>
      <c r="B3" s="677"/>
      <c r="C3" s="677"/>
      <c r="D3" s="677"/>
    </row>
    <row r="4" spans="1:4" s="258" customFormat="1" x14ac:dyDescent="0.2">
      <c r="A4" s="295"/>
      <c r="D4" s="301"/>
    </row>
    <row r="5" spans="1:4" x14ac:dyDescent="0.2">
      <c r="A5" s="678" t="s">
        <v>23</v>
      </c>
      <c r="B5" s="773" t="s">
        <v>2809</v>
      </c>
      <c r="C5" s="774" t="s">
        <v>2810</v>
      </c>
      <c r="D5" s="775" t="s">
        <v>2811</v>
      </c>
    </row>
    <row r="6" spans="1:4" ht="12.75" customHeight="1" x14ac:dyDescent="0.2">
      <c r="A6" s="678"/>
      <c r="B6" s="773"/>
      <c r="C6" s="774"/>
      <c r="D6" s="775"/>
    </row>
    <row r="7" spans="1:4" ht="11.25" customHeight="1" x14ac:dyDescent="0.2">
      <c r="A7" s="295" t="s">
        <v>28</v>
      </c>
      <c r="B7" s="257"/>
      <c r="C7" s="257"/>
      <c r="D7" s="301">
        <f>SUM(D8:D17)</f>
        <v>527.10599999999999</v>
      </c>
    </row>
    <row r="8" spans="1:4" ht="11.25" customHeight="1" x14ac:dyDescent="0.2">
      <c r="A8" s="257"/>
      <c r="B8" s="257" t="s">
        <v>2136</v>
      </c>
      <c r="C8" s="277" t="s">
        <v>2137</v>
      </c>
      <c r="D8" s="264">
        <v>60.3</v>
      </c>
    </row>
    <row r="9" spans="1:4" ht="11.25" customHeight="1" x14ac:dyDescent="0.2">
      <c r="A9" s="257"/>
      <c r="B9" s="257" t="s">
        <v>834</v>
      </c>
      <c r="C9" s="277" t="s">
        <v>2138</v>
      </c>
      <c r="D9" s="264">
        <v>5</v>
      </c>
    </row>
    <row r="10" spans="1:4" ht="11.25" customHeight="1" x14ac:dyDescent="0.2">
      <c r="A10" s="257"/>
      <c r="B10" s="257" t="s">
        <v>1587</v>
      </c>
      <c r="C10" s="277" t="s">
        <v>1588</v>
      </c>
      <c r="D10" s="264">
        <v>16</v>
      </c>
    </row>
    <row r="11" spans="1:4" ht="11.25" customHeight="1" x14ac:dyDescent="0.2">
      <c r="A11" s="257"/>
      <c r="B11" s="257" t="s">
        <v>2139</v>
      </c>
      <c r="C11" s="277" t="s">
        <v>2140</v>
      </c>
      <c r="D11" s="264">
        <v>54.9</v>
      </c>
    </row>
    <row r="12" spans="1:4" ht="11.25" customHeight="1" x14ac:dyDescent="0.2">
      <c r="A12" s="257"/>
      <c r="B12" s="257" t="s">
        <v>2141</v>
      </c>
      <c r="C12" s="277" t="s">
        <v>2142</v>
      </c>
      <c r="D12" s="264">
        <v>11</v>
      </c>
    </row>
    <row r="13" spans="1:4" ht="11.25" customHeight="1" x14ac:dyDescent="0.2">
      <c r="A13" s="257"/>
      <c r="B13" s="257" t="s">
        <v>2143</v>
      </c>
      <c r="C13" s="277" t="s">
        <v>2144</v>
      </c>
      <c r="D13" s="264">
        <v>59.49</v>
      </c>
    </row>
    <row r="14" spans="1:4" ht="11.25" customHeight="1" x14ac:dyDescent="0.2">
      <c r="A14" s="257"/>
      <c r="B14" s="257" t="s">
        <v>2145</v>
      </c>
      <c r="C14" s="277" t="s">
        <v>1830</v>
      </c>
      <c r="D14" s="264">
        <v>258.36</v>
      </c>
    </row>
    <row r="15" spans="1:4" ht="11.25" customHeight="1" x14ac:dyDescent="0.2">
      <c r="A15" s="257"/>
      <c r="B15" s="257" t="s">
        <v>1859</v>
      </c>
      <c r="C15" s="277" t="s">
        <v>1861</v>
      </c>
      <c r="D15" s="264">
        <v>4</v>
      </c>
    </row>
    <row r="16" spans="1:4" ht="11.25" customHeight="1" x14ac:dyDescent="0.2">
      <c r="A16" s="257"/>
      <c r="B16" s="257" t="s">
        <v>1937</v>
      </c>
      <c r="C16" s="277" t="s">
        <v>1938</v>
      </c>
      <c r="D16" s="264">
        <v>43.655999999999999</v>
      </c>
    </row>
    <row r="17" spans="1:4" ht="11.25" customHeight="1" x14ac:dyDescent="0.2">
      <c r="A17" s="257"/>
      <c r="B17" s="257" t="s">
        <v>2146</v>
      </c>
      <c r="C17" s="277" t="s">
        <v>2147</v>
      </c>
      <c r="D17" s="264">
        <v>14.4</v>
      </c>
    </row>
    <row r="18" spans="1:4" ht="11.25" customHeight="1" x14ac:dyDescent="0.2">
      <c r="A18" s="295"/>
      <c r="B18" s="257"/>
      <c r="C18" s="277"/>
      <c r="D18" s="264"/>
    </row>
    <row r="19" spans="1:4" ht="11.25" customHeight="1" x14ac:dyDescent="0.2">
      <c r="A19" s="295" t="s">
        <v>65</v>
      </c>
      <c r="B19" s="257"/>
      <c r="C19" s="277"/>
      <c r="D19" s="301">
        <f>SUM(D20)</f>
        <v>13.476000000000001</v>
      </c>
    </row>
    <row r="20" spans="1:4" ht="11.25" customHeight="1" x14ac:dyDescent="0.2">
      <c r="A20" s="257"/>
      <c r="B20" s="257" t="s">
        <v>2124</v>
      </c>
      <c r="C20" s="277" t="s">
        <v>2148</v>
      </c>
      <c r="D20" s="264">
        <v>13.476000000000001</v>
      </c>
    </row>
    <row r="21" spans="1:4" x14ac:dyDescent="0.2">
      <c r="A21" s="257"/>
      <c r="B21" s="257"/>
      <c r="C21" s="277"/>
      <c r="D21" s="264"/>
    </row>
    <row r="22" spans="1:4" ht="11.25" customHeight="1" x14ac:dyDescent="0.2">
      <c r="A22" s="295" t="s">
        <v>33</v>
      </c>
      <c r="B22" s="257"/>
      <c r="C22" s="277"/>
      <c r="D22" s="301">
        <f>SUM(D23:D24)</f>
        <v>66.650000000000006</v>
      </c>
    </row>
    <row r="23" spans="1:4" ht="11.25" customHeight="1" x14ac:dyDescent="0.2">
      <c r="A23" s="295"/>
      <c r="B23" s="257" t="s">
        <v>2149</v>
      </c>
      <c r="C23" s="277" t="s">
        <v>2150</v>
      </c>
      <c r="D23" s="264">
        <v>13.32</v>
      </c>
    </row>
    <row r="24" spans="1:4" ht="11.25" customHeight="1" x14ac:dyDescent="0.2">
      <c r="A24" s="295"/>
      <c r="B24" s="257" t="s">
        <v>2151</v>
      </c>
      <c r="C24" s="277" t="s">
        <v>2152</v>
      </c>
      <c r="D24" s="264">
        <v>53.33</v>
      </c>
    </row>
    <row r="25" spans="1:4" ht="11.25" customHeight="1" x14ac:dyDescent="0.2">
      <c r="A25" s="295"/>
      <c r="B25" s="257"/>
      <c r="C25" s="277"/>
      <c r="D25" s="301"/>
    </row>
    <row r="26" spans="1:4" ht="11.25" customHeight="1" x14ac:dyDescent="0.2">
      <c r="A26" s="295" t="s">
        <v>36</v>
      </c>
      <c r="B26" s="257"/>
      <c r="C26" s="277"/>
      <c r="D26" s="301">
        <f>SUM(D27:D28)</f>
        <v>283.49799999999999</v>
      </c>
    </row>
    <row r="27" spans="1:4" ht="11.25" customHeight="1" x14ac:dyDescent="0.2">
      <c r="A27" s="295"/>
      <c r="B27" s="257" t="s">
        <v>2153</v>
      </c>
      <c r="C27" s="277" t="s">
        <v>2154</v>
      </c>
      <c r="D27" s="264">
        <v>253.49799999999999</v>
      </c>
    </row>
    <row r="28" spans="1:4" ht="11.25" customHeight="1" x14ac:dyDescent="0.2">
      <c r="A28" s="295"/>
      <c r="B28" s="257" t="s">
        <v>2155</v>
      </c>
      <c r="C28" s="277" t="s">
        <v>2124</v>
      </c>
      <c r="D28" s="264">
        <v>30</v>
      </c>
    </row>
    <row r="29" spans="1:4" ht="11.25" customHeight="1" x14ac:dyDescent="0.2">
      <c r="A29" s="295"/>
      <c r="B29" s="257"/>
      <c r="C29" s="277"/>
      <c r="D29" s="264"/>
    </row>
    <row r="30" spans="1:4" s="268" customFormat="1" ht="11.25" customHeight="1" x14ac:dyDescent="0.2">
      <c r="A30" s="295" t="s">
        <v>38</v>
      </c>
      <c r="B30" s="257"/>
      <c r="C30" s="277"/>
      <c r="D30" s="301">
        <f>SUM(D31:D40)</f>
        <v>813.89</v>
      </c>
    </row>
    <row r="31" spans="1:4" s="268" customFormat="1" ht="11.25" customHeight="1" x14ac:dyDescent="0.2">
      <c r="A31" s="295"/>
      <c r="B31" s="257" t="s">
        <v>389</v>
      </c>
      <c r="C31" s="277" t="s">
        <v>1382</v>
      </c>
      <c r="D31" s="264">
        <v>12.57</v>
      </c>
    </row>
    <row r="32" spans="1:4" ht="11.25" customHeight="1" x14ac:dyDescent="0.2">
      <c r="A32" s="295"/>
      <c r="B32" s="257" t="s">
        <v>1399</v>
      </c>
      <c r="C32" s="277" t="s">
        <v>1401</v>
      </c>
      <c r="D32" s="264">
        <v>17.222000000000001</v>
      </c>
    </row>
    <row r="33" spans="1:4" ht="11.25" customHeight="1" x14ac:dyDescent="0.2">
      <c r="A33" s="295"/>
      <c r="B33" s="257" t="s">
        <v>1585</v>
      </c>
      <c r="C33" s="277" t="s">
        <v>1586</v>
      </c>
      <c r="D33" s="264">
        <v>37.216999999999999</v>
      </c>
    </row>
    <row r="34" spans="1:4" x14ac:dyDescent="0.2">
      <c r="A34" s="295"/>
      <c r="B34" s="257" t="s">
        <v>1712</v>
      </c>
      <c r="C34" s="277" t="s">
        <v>1397</v>
      </c>
      <c r="D34" s="264">
        <v>19.486000000000001</v>
      </c>
    </row>
    <row r="35" spans="1:4" ht="11.25" customHeight="1" x14ac:dyDescent="0.2">
      <c r="A35" s="295"/>
      <c r="B35" s="257" t="s">
        <v>1891</v>
      </c>
      <c r="C35" s="277" t="s">
        <v>1893</v>
      </c>
      <c r="D35" s="264">
        <v>29.943999999999999</v>
      </c>
    </row>
    <row r="36" spans="1:4" ht="11.25" customHeight="1" x14ac:dyDescent="0.2">
      <c r="A36" s="295"/>
      <c r="B36" s="257" t="s">
        <v>1939</v>
      </c>
      <c r="C36" s="277" t="s">
        <v>1940</v>
      </c>
      <c r="D36" s="264">
        <v>80.341999999999999</v>
      </c>
    </row>
    <row r="37" spans="1:4" x14ac:dyDescent="0.2">
      <c r="A37" s="295"/>
      <c r="B37" s="257"/>
      <c r="C37" s="277" t="s">
        <v>1941</v>
      </c>
      <c r="D37" s="264">
        <v>485.38899999999995</v>
      </c>
    </row>
    <row r="38" spans="1:4" ht="11.25" customHeight="1" x14ac:dyDescent="0.2">
      <c r="A38" s="295"/>
      <c r="B38" s="257"/>
      <c r="C38" s="277" t="s">
        <v>1942</v>
      </c>
      <c r="D38" s="264">
        <v>95.967999999999989</v>
      </c>
    </row>
    <row r="39" spans="1:4" ht="11.25" customHeight="1" x14ac:dyDescent="0.2">
      <c r="A39" s="295"/>
      <c r="B39" s="257" t="s">
        <v>1950</v>
      </c>
      <c r="C39" s="277" t="s">
        <v>1833</v>
      </c>
      <c r="D39" s="264">
        <v>15.247999999999999</v>
      </c>
    </row>
    <row r="40" spans="1:4" ht="11.25" customHeight="1" x14ac:dyDescent="0.2">
      <c r="A40" s="295"/>
      <c r="B40" s="257"/>
      <c r="C40" s="277" t="s">
        <v>1955</v>
      </c>
      <c r="D40" s="264">
        <v>20.504000000000001</v>
      </c>
    </row>
    <row r="41" spans="1:4" ht="11.25" customHeight="1" x14ac:dyDescent="0.2">
      <c r="A41" s="295"/>
      <c r="B41" s="257"/>
      <c r="C41" s="277"/>
      <c r="D41" s="264"/>
    </row>
    <row r="42" spans="1:4" x14ac:dyDescent="0.2">
      <c r="A42" s="295" t="s">
        <v>187</v>
      </c>
      <c r="B42" s="257"/>
      <c r="C42" s="277"/>
      <c r="D42" s="301">
        <f>SUM(D43:D44)</f>
        <v>36.520000000000003</v>
      </c>
    </row>
    <row r="43" spans="1:4" x14ac:dyDescent="0.2">
      <c r="A43" s="295"/>
      <c r="B43" s="257" t="s">
        <v>2141</v>
      </c>
      <c r="C43" s="277" t="s">
        <v>2142</v>
      </c>
      <c r="D43" s="264">
        <v>25.200000000000003</v>
      </c>
    </row>
    <row r="44" spans="1:4" x14ac:dyDescent="0.2">
      <c r="A44" s="295"/>
      <c r="B44" s="257" t="s">
        <v>1937</v>
      </c>
      <c r="C44" s="277" t="s">
        <v>2156</v>
      </c>
      <c r="D44" s="264">
        <v>11.32</v>
      </c>
    </row>
    <row r="45" spans="1:4" x14ac:dyDescent="0.2">
      <c r="A45" s="295"/>
      <c r="B45" s="257"/>
      <c r="C45" s="277"/>
      <c r="D45" s="264"/>
    </row>
    <row r="46" spans="1:4" x14ac:dyDescent="0.2">
      <c r="A46" s="312" t="s">
        <v>39</v>
      </c>
      <c r="B46" s="257"/>
      <c r="C46" s="277"/>
      <c r="D46" s="301">
        <f>SUM(D47:D48)</f>
        <v>100.416</v>
      </c>
    </row>
    <row r="47" spans="1:4" x14ac:dyDescent="0.2">
      <c r="A47" s="313"/>
      <c r="B47" s="257" t="s">
        <v>2153</v>
      </c>
      <c r="C47" s="277" t="s">
        <v>2154</v>
      </c>
      <c r="D47" s="264">
        <v>88</v>
      </c>
    </row>
    <row r="48" spans="1:4" x14ac:dyDescent="0.2">
      <c r="A48" s="257"/>
      <c r="B48" s="257" t="s">
        <v>2157</v>
      </c>
      <c r="C48" s="277" t="s">
        <v>2158</v>
      </c>
      <c r="D48" s="260">
        <v>12.416</v>
      </c>
    </row>
    <row r="49" spans="1:7" x14ac:dyDescent="0.2">
      <c r="A49" s="257"/>
      <c r="B49" s="257"/>
      <c r="C49" s="277"/>
      <c r="D49" s="264"/>
    </row>
    <row r="50" spans="1:7" x14ac:dyDescent="0.2">
      <c r="A50" s="295" t="s">
        <v>41</v>
      </c>
      <c r="B50" s="257"/>
      <c r="C50" s="277"/>
      <c r="D50" s="301">
        <f>SUM(D51)</f>
        <v>113.55999999999999</v>
      </c>
    </row>
    <row r="51" spans="1:7" x14ac:dyDescent="0.2">
      <c r="A51" s="295"/>
      <c r="B51" s="257" t="s">
        <v>2143</v>
      </c>
      <c r="C51" s="257" t="s">
        <v>2144</v>
      </c>
      <c r="D51" s="264">
        <v>113.55999999999999</v>
      </c>
    </row>
    <row r="52" spans="1:7" x14ac:dyDescent="0.2">
      <c r="A52" s="295"/>
      <c r="B52" s="257"/>
      <c r="C52" s="257"/>
      <c r="D52" s="301"/>
    </row>
    <row r="53" spans="1:7" x14ac:dyDescent="0.2">
      <c r="A53" s="295" t="s">
        <v>42</v>
      </c>
      <c r="B53" s="257"/>
      <c r="C53" s="257"/>
      <c r="D53" s="301">
        <f>SUM(D54:D62)</f>
        <v>70544.384000000005</v>
      </c>
    </row>
    <row r="54" spans="1:7" x14ac:dyDescent="0.2">
      <c r="A54" s="295"/>
      <c r="B54" s="257" t="s">
        <v>1358</v>
      </c>
      <c r="C54" s="257" t="s">
        <v>1360</v>
      </c>
      <c r="D54" s="264">
        <v>10.8</v>
      </c>
    </row>
    <row r="55" spans="1:7" x14ac:dyDescent="0.2">
      <c r="A55" s="295"/>
      <c r="B55" s="257" t="s">
        <v>389</v>
      </c>
      <c r="C55" s="257" t="s">
        <v>1382</v>
      </c>
      <c r="D55" s="264">
        <v>22.4</v>
      </c>
    </row>
    <row r="56" spans="1:7" x14ac:dyDescent="0.2">
      <c r="A56" s="295"/>
      <c r="B56" s="257" t="s">
        <v>1428</v>
      </c>
      <c r="C56" s="257" t="s">
        <v>1395</v>
      </c>
      <c r="D56" s="264">
        <v>88.446399999999997</v>
      </c>
    </row>
    <row r="57" spans="1:7" x14ac:dyDescent="0.2">
      <c r="A57" s="295"/>
      <c r="B57" s="257" t="s">
        <v>1538</v>
      </c>
      <c r="C57" s="257" t="s">
        <v>1540</v>
      </c>
      <c r="D57" s="264">
        <v>75.353599999999986</v>
      </c>
    </row>
    <row r="58" spans="1:7" x14ac:dyDescent="0.2">
      <c r="A58" s="295"/>
      <c r="B58" s="257" t="s">
        <v>1585</v>
      </c>
      <c r="C58" s="257" t="s">
        <v>1586</v>
      </c>
      <c r="D58" s="264">
        <v>2.72</v>
      </c>
    </row>
    <row r="59" spans="1:7" x14ac:dyDescent="0.2">
      <c r="A59" s="295"/>
      <c r="B59" s="257" t="s">
        <v>1783</v>
      </c>
      <c r="C59" s="257" t="s">
        <v>1697</v>
      </c>
      <c r="D59" s="264">
        <v>22.4</v>
      </c>
    </row>
    <row r="60" spans="1:7" x14ac:dyDescent="0.2">
      <c r="A60" s="295"/>
      <c r="B60" s="257" t="s">
        <v>1939</v>
      </c>
      <c r="C60" s="257" t="s">
        <v>1941</v>
      </c>
      <c r="D60" s="264">
        <v>33.6</v>
      </c>
    </row>
    <row r="61" spans="1:7" x14ac:dyDescent="0.2">
      <c r="A61" s="295"/>
      <c r="B61" s="257"/>
      <c r="C61" s="257" t="s">
        <v>1942</v>
      </c>
      <c r="D61" s="264">
        <v>374.64</v>
      </c>
    </row>
    <row r="62" spans="1:7" x14ac:dyDescent="0.2">
      <c r="A62" s="295"/>
      <c r="B62" s="257" t="s">
        <v>2123</v>
      </c>
      <c r="C62" s="257" t="s">
        <v>2148</v>
      </c>
      <c r="D62" s="264">
        <v>69914.024000000005</v>
      </c>
    </row>
    <row r="63" spans="1:7" ht="13.5" thickBot="1" x14ac:dyDescent="0.25">
      <c r="A63" s="257"/>
      <c r="B63" s="257"/>
      <c r="C63" s="257"/>
      <c r="D63" s="264"/>
    </row>
    <row r="64" spans="1:7" ht="13.5" thickTop="1" x14ac:dyDescent="0.2">
      <c r="A64" s="265" t="s">
        <v>347</v>
      </c>
      <c r="B64" s="314"/>
      <c r="C64" s="314"/>
      <c r="D64" s="266">
        <f>SUM(D7,D19,D22,D26,D30,D42,D46,D50,D53)</f>
        <v>72499.5</v>
      </c>
      <c r="G64" s="261"/>
    </row>
    <row r="65" spans="1:4" x14ac:dyDescent="0.2">
      <c r="A65" s="268" t="s">
        <v>1342</v>
      </c>
      <c r="B65" s="268"/>
      <c r="C65" s="268"/>
      <c r="D65" s="315"/>
    </row>
    <row r="66" spans="1:4" x14ac:dyDescent="0.2">
      <c r="A66" s="268" t="s">
        <v>1343</v>
      </c>
      <c r="B66" s="268"/>
      <c r="C66" s="268"/>
      <c r="D66" s="315"/>
    </row>
    <row r="67" spans="1:4" x14ac:dyDescent="0.2">
      <c r="A67" s="268" t="s">
        <v>1991</v>
      </c>
      <c r="B67" s="268"/>
      <c r="C67" s="268"/>
      <c r="D67" s="297"/>
    </row>
    <row r="68" spans="1:4" x14ac:dyDescent="0.2">
      <c r="A68" s="268" t="s">
        <v>2159</v>
      </c>
      <c r="B68" s="257"/>
      <c r="C68" s="257"/>
      <c r="D68" s="316"/>
    </row>
    <row r="69" spans="1:4" x14ac:dyDescent="0.2">
      <c r="A69" s="257"/>
      <c r="B69" s="257"/>
      <c r="C69" s="257"/>
      <c r="D69" s="264"/>
    </row>
    <row r="70" spans="1:4" x14ac:dyDescent="0.2">
      <c r="A70" s="257"/>
      <c r="B70" s="257"/>
      <c r="C70" s="257"/>
      <c r="D70" s="264"/>
    </row>
    <row r="71" spans="1:4" x14ac:dyDescent="0.2">
      <c r="A71" s="257"/>
      <c r="B71" s="257"/>
      <c r="C71" s="257"/>
      <c r="D71" s="264"/>
    </row>
    <row r="85" spans="1:4" x14ac:dyDescent="0.2">
      <c r="A85" s="269"/>
      <c r="B85" s="315"/>
      <c r="C85" s="315"/>
      <c r="D85" s="317"/>
    </row>
    <row r="86" spans="1:4" x14ac:dyDescent="0.2">
      <c r="A86" s="268"/>
      <c r="B86" s="297"/>
      <c r="C86" s="297"/>
    </row>
  </sheetData>
  <mergeCells count="5">
    <mergeCell ref="A3:D3"/>
    <mergeCell ref="A5:A6"/>
    <mergeCell ref="B5:B6"/>
    <mergeCell ref="C5:C6"/>
    <mergeCell ref="D5:D6"/>
  </mergeCells>
  <printOptions horizontalCentered="1"/>
  <pageMargins left="0.78740157480314965" right="0.59055118110236227" top="0.78740157480314965" bottom="0.78740157480314965" header="0.51181102362204722" footer="0.39370078740157483"/>
  <pageSetup paperSize="9" orientation="portrait" r:id="rId1"/>
  <headerFooter alignWithMargins="0">
    <oddFooter xml:space="preserve">&amp;R&amp;8&amp;P+39  &amp;9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376C-11C1-4EAC-A3DE-8D9B15B514A1}">
  <dimension ref="A1:I38"/>
  <sheetViews>
    <sheetView zoomScaleNormal="100" workbookViewId="0"/>
  </sheetViews>
  <sheetFormatPr baseColWidth="10" defaultRowHeight="12.75" x14ac:dyDescent="0.2"/>
  <cols>
    <col min="1" max="1" width="18.140625" style="257" customWidth="1"/>
    <col min="2" max="2" width="22.140625" style="257" customWidth="1"/>
    <col min="3" max="3" width="16.5703125" style="257" customWidth="1"/>
    <col min="4" max="4" width="12.5703125" style="257" customWidth="1"/>
    <col min="5" max="5" width="14.42578125" style="86" customWidth="1"/>
    <col min="6" max="16384" width="11.42578125" style="86"/>
  </cols>
  <sheetData>
    <row r="1" spans="1:5" ht="24" customHeight="1" x14ac:dyDescent="0.2">
      <c r="A1" s="756" t="s">
        <v>2710</v>
      </c>
      <c r="B1" s="255"/>
      <c r="C1" s="255"/>
      <c r="D1" s="765"/>
    </row>
    <row r="2" spans="1:5" ht="14.25" customHeight="1" x14ac:dyDescent="0.2">
      <c r="A2" s="256"/>
      <c r="D2" s="86"/>
    </row>
    <row r="3" spans="1:5" s="270" customFormat="1" ht="12" x14ac:dyDescent="0.2">
      <c r="A3" s="685" t="s">
        <v>2660</v>
      </c>
      <c r="B3" s="685"/>
      <c r="C3" s="685"/>
      <c r="D3" s="685"/>
    </row>
    <row r="4" spans="1:5" s="270" customFormat="1" ht="12" x14ac:dyDescent="0.2">
      <c r="A4" s="778"/>
      <c r="B4" s="271"/>
    </row>
    <row r="5" spans="1:5" ht="24.75" customHeight="1" x14ac:dyDescent="0.2">
      <c r="A5" s="777" t="s">
        <v>23</v>
      </c>
      <c r="B5" s="776" t="s">
        <v>2817</v>
      </c>
      <c r="C5" s="776" t="s">
        <v>2816</v>
      </c>
      <c r="D5" s="293" t="s">
        <v>2160</v>
      </c>
    </row>
    <row r="6" spans="1:5" x14ac:dyDescent="0.2">
      <c r="A6" s="318" t="s">
        <v>62</v>
      </c>
      <c r="B6" s="319">
        <v>221824</v>
      </c>
      <c r="C6" s="319">
        <v>288371.20000000001</v>
      </c>
      <c r="D6" s="319">
        <v>4.4695594847967959</v>
      </c>
      <c r="E6" s="320"/>
    </row>
    <row r="7" spans="1:5" x14ac:dyDescent="0.2">
      <c r="A7" s="318" t="s">
        <v>63</v>
      </c>
      <c r="B7" s="319">
        <v>396791</v>
      </c>
      <c r="C7" s="319">
        <v>436470.10000000003</v>
      </c>
      <c r="D7" s="319">
        <v>6.7649927429826766</v>
      </c>
      <c r="E7" s="320"/>
    </row>
    <row r="8" spans="1:5" x14ac:dyDescent="0.2">
      <c r="A8" s="318" t="s">
        <v>27</v>
      </c>
      <c r="B8" s="319">
        <v>219795</v>
      </c>
      <c r="C8" s="319">
        <v>241774.50000000003</v>
      </c>
      <c r="D8" s="319">
        <v>3.747342001063223</v>
      </c>
      <c r="E8" s="320"/>
    </row>
    <row r="9" spans="1:5" x14ac:dyDescent="0.2">
      <c r="A9" s="318" t="s">
        <v>28</v>
      </c>
      <c r="B9" s="319">
        <v>113789</v>
      </c>
      <c r="C9" s="319">
        <v>125167.90000000001</v>
      </c>
      <c r="D9" s="319">
        <v>1.940018194039824</v>
      </c>
      <c r="E9" s="320"/>
    </row>
    <row r="10" spans="1:5" x14ac:dyDescent="0.2">
      <c r="A10" s="318" t="s">
        <v>65</v>
      </c>
      <c r="B10" s="319">
        <v>258131</v>
      </c>
      <c r="C10" s="319">
        <v>283944.10000000003</v>
      </c>
      <c r="D10" s="319">
        <v>4.4009424148704523</v>
      </c>
      <c r="E10" s="320"/>
    </row>
    <row r="11" spans="1:5" x14ac:dyDescent="0.2">
      <c r="A11" s="318" t="s">
        <v>29</v>
      </c>
      <c r="B11" s="319">
        <v>865944</v>
      </c>
      <c r="C11" s="319">
        <v>952538.4</v>
      </c>
      <c r="D11" s="319">
        <v>14.763704004953215</v>
      </c>
      <c r="E11" s="320"/>
    </row>
    <row r="12" spans="1:5" x14ac:dyDescent="0.2">
      <c r="A12" s="318" t="s">
        <v>2161</v>
      </c>
      <c r="B12" s="319">
        <v>0</v>
      </c>
      <c r="C12" s="319">
        <v>0</v>
      </c>
      <c r="D12" s="319">
        <v>0</v>
      </c>
      <c r="E12" s="320"/>
    </row>
    <row r="13" spans="1:5" x14ac:dyDescent="0.2">
      <c r="A13" s="257" t="s">
        <v>30</v>
      </c>
      <c r="B13" s="319">
        <v>474275</v>
      </c>
      <c r="C13" s="319">
        <v>521702.50000000006</v>
      </c>
      <c r="D13" s="319">
        <v>8.0860375693453452</v>
      </c>
      <c r="E13" s="320"/>
    </row>
    <row r="14" spans="1:5" x14ac:dyDescent="0.2">
      <c r="A14" s="257" t="s">
        <v>31</v>
      </c>
      <c r="B14" s="319">
        <v>241777</v>
      </c>
      <c r="C14" s="319">
        <v>265954.7</v>
      </c>
      <c r="D14" s="319">
        <v>4.1221188243184006</v>
      </c>
      <c r="E14" s="320"/>
    </row>
    <row r="15" spans="1:5" x14ac:dyDescent="0.2">
      <c r="A15" s="257" t="s">
        <v>32</v>
      </c>
      <c r="B15" s="319">
        <v>345615</v>
      </c>
      <c r="C15" s="319">
        <v>414738</v>
      </c>
      <c r="D15" s="319">
        <v>6.4281598218048588</v>
      </c>
      <c r="E15" s="320"/>
    </row>
    <row r="16" spans="1:5" x14ac:dyDescent="0.2">
      <c r="A16" s="257" t="s">
        <v>33</v>
      </c>
      <c r="B16" s="319">
        <v>64348</v>
      </c>
      <c r="C16" s="319">
        <v>32174</v>
      </c>
      <c r="D16" s="319">
        <v>0.49867534228054711</v>
      </c>
      <c r="E16" s="320"/>
    </row>
    <row r="17" spans="1:5" x14ac:dyDescent="0.2">
      <c r="A17" s="257" t="s">
        <v>34</v>
      </c>
      <c r="B17" s="319">
        <v>361110</v>
      </c>
      <c r="C17" s="319">
        <v>433332</v>
      </c>
      <c r="D17" s="319">
        <v>6.7163543053743409</v>
      </c>
      <c r="E17" s="320"/>
    </row>
    <row r="18" spans="1:5" x14ac:dyDescent="0.2">
      <c r="A18" s="257" t="s">
        <v>35</v>
      </c>
      <c r="B18" s="319">
        <v>374525</v>
      </c>
      <c r="C18" s="319">
        <v>359544</v>
      </c>
      <c r="D18" s="319">
        <v>5.5726899752880286</v>
      </c>
      <c r="E18" s="320"/>
    </row>
    <row r="19" spans="1:5" x14ac:dyDescent="0.2">
      <c r="A19" s="257" t="s">
        <v>36</v>
      </c>
      <c r="B19" s="319">
        <v>226139</v>
      </c>
      <c r="C19" s="319">
        <v>113069.5</v>
      </c>
      <c r="D19" s="319">
        <v>1.7525011379993263</v>
      </c>
      <c r="E19" s="320"/>
    </row>
    <row r="20" spans="1:5" x14ac:dyDescent="0.2">
      <c r="A20" s="257" t="s">
        <v>16</v>
      </c>
      <c r="B20" s="319">
        <v>160609</v>
      </c>
      <c r="C20" s="319">
        <v>80304.5</v>
      </c>
      <c r="D20" s="319">
        <v>1.2446656935465965</v>
      </c>
      <c r="E20" s="320"/>
    </row>
    <row r="21" spans="1:5" x14ac:dyDescent="0.2">
      <c r="A21" s="257" t="s">
        <v>37</v>
      </c>
      <c r="B21" s="319">
        <v>276767</v>
      </c>
      <c r="C21" s="319">
        <v>359797.10000000003</v>
      </c>
      <c r="D21" s="319">
        <v>5.576612854915405</v>
      </c>
      <c r="E21" s="320"/>
    </row>
    <row r="22" spans="1:5" x14ac:dyDescent="0.2">
      <c r="A22" s="257" t="s">
        <v>38</v>
      </c>
      <c r="B22" s="319">
        <v>24327</v>
      </c>
      <c r="C22" s="319">
        <v>31625.100000000002</v>
      </c>
      <c r="D22" s="319">
        <v>0.49016776176902255</v>
      </c>
      <c r="E22" s="320"/>
    </row>
    <row r="23" spans="1:5" x14ac:dyDescent="0.2">
      <c r="A23" s="257" t="s">
        <v>187</v>
      </c>
      <c r="B23" s="319">
        <v>22972</v>
      </c>
      <c r="C23" s="319">
        <v>11486</v>
      </c>
      <c r="D23" s="319">
        <v>0.17802526827358625</v>
      </c>
      <c r="E23" s="320"/>
    </row>
    <row r="24" spans="1:5" x14ac:dyDescent="0.2">
      <c r="A24" s="257" t="s">
        <v>20</v>
      </c>
      <c r="B24" s="319">
        <v>93796</v>
      </c>
      <c r="C24" s="319">
        <v>112555.2</v>
      </c>
      <c r="D24" s="319">
        <v>1.7445298341970359</v>
      </c>
      <c r="E24" s="320"/>
    </row>
    <row r="25" spans="1:5" x14ac:dyDescent="0.2">
      <c r="A25" s="257" t="s">
        <v>39</v>
      </c>
      <c r="B25" s="319">
        <v>384976</v>
      </c>
      <c r="C25" s="319">
        <v>307980.79999999999</v>
      </c>
      <c r="D25" s="319">
        <v>4.7734950847217235</v>
      </c>
      <c r="E25" s="320"/>
    </row>
    <row r="26" spans="1:5" x14ac:dyDescent="0.2">
      <c r="A26" s="257" t="s">
        <v>40</v>
      </c>
      <c r="B26" s="319">
        <v>542049</v>
      </c>
      <c r="C26" s="319">
        <v>596253.9</v>
      </c>
      <c r="D26" s="319">
        <v>9.2415340855538979</v>
      </c>
      <c r="E26" s="320"/>
    </row>
    <row r="27" spans="1:5" x14ac:dyDescent="0.2">
      <c r="A27" s="257" t="s">
        <v>18</v>
      </c>
      <c r="B27" s="319">
        <v>259302</v>
      </c>
      <c r="C27" s="319">
        <v>337092.60000000003</v>
      </c>
      <c r="D27" s="319">
        <v>5.2247083883023429</v>
      </c>
      <c r="E27" s="320"/>
    </row>
    <row r="28" spans="1:5" x14ac:dyDescent="0.2">
      <c r="A28" s="257" t="s">
        <v>41</v>
      </c>
      <c r="B28" s="319">
        <v>32544</v>
      </c>
      <c r="C28" s="319">
        <v>16272</v>
      </c>
      <c r="D28" s="319">
        <v>0.25220504660872328</v>
      </c>
      <c r="E28" s="320"/>
    </row>
    <row r="29" spans="1:5" x14ac:dyDescent="0.2">
      <c r="A29" s="257" t="s">
        <v>2162</v>
      </c>
      <c r="B29" s="319">
        <v>14271</v>
      </c>
      <c r="C29" s="319">
        <v>7135.5</v>
      </c>
      <c r="D29" s="319">
        <v>0.11059544678444844</v>
      </c>
      <c r="E29" s="320"/>
    </row>
    <row r="30" spans="1:5" x14ac:dyDescent="0.2">
      <c r="A30" s="257" t="s">
        <v>42</v>
      </c>
      <c r="B30" s="319">
        <v>94315</v>
      </c>
      <c r="C30" s="319">
        <v>122609.5</v>
      </c>
      <c r="D30" s="319">
        <v>1.9003647162101927</v>
      </c>
      <c r="E30" s="320"/>
    </row>
    <row r="31" spans="1:5" ht="18" customHeight="1" x14ac:dyDescent="0.2">
      <c r="A31" s="321" t="s">
        <v>347</v>
      </c>
      <c r="B31" s="322">
        <f>SUM(B6:B30)</f>
        <v>6069991</v>
      </c>
      <c r="C31" s="323">
        <f>SUM(C6:C30)</f>
        <v>6451893.0999999996</v>
      </c>
      <c r="D31" s="324">
        <f>SUM(D6:D30)</f>
        <v>100.00000000000001</v>
      </c>
    </row>
    <row r="32" spans="1:5" ht="18" customHeight="1" x14ac:dyDescent="0.2">
      <c r="A32" s="325"/>
      <c r="B32" s="326"/>
      <c r="C32" s="301"/>
      <c r="D32" s="327"/>
    </row>
    <row r="33" spans="1:9" x14ac:dyDescent="0.2">
      <c r="A33" s="268" t="s">
        <v>2815</v>
      </c>
      <c r="C33" s="269"/>
      <c r="D33" s="315"/>
      <c r="E33" s="328"/>
    </row>
    <row r="34" spans="1:9" x14ac:dyDescent="0.2">
      <c r="A34" s="268" t="s">
        <v>1991</v>
      </c>
      <c r="C34" s="268"/>
      <c r="D34" s="297"/>
      <c r="E34" s="328"/>
    </row>
    <row r="35" spans="1:9" ht="9.75" customHeight="1" x14ac:dyDescent="0.2"/>
    <row r="36" spans="1:9" x14ac:dyDescent="0.2">
      <c r="A36" s="268" t="s">
        <v>2814</v>
      </c>
      <c r="B36" s="268"/>
      <c r="C36" s="268"/>
      <c r="I36" s="329"/>
    </row>
    <row r="37" spans="1:9" x14ac:dyDescent="0.2">
      <c r="A37" s="268" t="s">
        <v>2813</v>
      </c>
      <c r="B37" s="268"/>
      <c r="C37" s="268"/>
    </row>
    <row r="38" spans="1:9" x14ac:dyDescent="0.2">
      <c r="A38" s="268"/>
      <c r="B38" s="268"/>
      <c r="C38" s="268"/>
    </row>
  </sheetData>
  <mergeCells count="1">
    <mergeCell ref="A3:D3"/>
  </mergeCells>
  <printOptions horizontalCentered="1"/>
  <pageMargins left="0.70866141732283472" right="0.78740157480314965" top="0.59055118110236227" bottom="0.78740157480314965" header="0.39370078740157483" footer="0.39370078740157483"/>
  <pageSetup paperSize="9" orientation="portrait" r:id="rId1"/>
  <headerFooter alignWithMargins="0">
    <oddFooter>&amp;R&amp;8 41</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3D8D-E63B-4DD1-B6ED-E8167C26A632}">
  <dimension ref="A1:E164"/>
  <sheetViews>
    <sheetView zoomScale="87" zoomScaleNormal="87" workbookViewId="0"/>
  </sheetViews>
  <sheetFormatPr baseColWidth="10" defaultRowHeight="11.85" customHeight="1" x14ac:dyDescent="0.2"/>
  <cols>
    <col min="1" max="1" width="15" style="257" customWidth="1"/>
    <col min="2" max="2" width="25.28515625" style="257" customWidth="1"/>
    <col min="3" max="3" width="20.140625" style="257" customWidth="1"/>
    <col min="4" max="4" width="11.28515625" style="257" customWidth="1"/>
    <col min="5" max="5" width="13.85546875" style="290" customWidth="1"/>
    <col min="6" max="16384" width="11.42578125" style="86"/>
  </cols>
  <sheetData>
    <row r="1" spans="1:5" ht="24" customHeight="1" x14ac:dyDescent="0.2">
      <c r="A1" s="756" t="s">
        <v>2710</v>
      </c>
      <c r="B1" s="756"/>
      <c r="C1" s="756"/>
      <c r="D1" s="255"/>
      <c r="E1" s="765"/>
    </row>
    <row r="2" spans="1:5" ht="12" customHeight="1" x14ac:dyDescent="0.2">
      <c r="A2" s="256"/>
      <c r="E2" s="86"/>
    </row>
    <row r="3" spans="1:5" ht="13.5" customHeight="1" x14ac:dyDescent="0.2">
      <c r="A3" s="258" t="s">
        <v>2818</v>
      </c>
      <c r="B3" s="258"/>
      <c r="C3" s="258"/>
      <c r="D3" s="258"/>
      <c r="E3" s="258"/>
    </row>
    <row r="4" spans="1:5" ht="14.25" customHeight="1" x14ac:dyDescent="0.2">
      <c r="A4" s="258"/>
      <c r="B4" s="677"/>
      <c r="C4" s="677"/>
      <c r="D4" s="677"/>
      <c r="E4" s="677"/>
    </row>
    <row r="5" spans="1:5" ht="11.85" customHeight="1" x14ac:dyDescent="0.2">
      <c r="A5" s="678" t="s">
        <v>2819</v>
      </c>
      <c r="B5" s="678" t="s">
        <v>1346</v>
      </c>
      <c r="C5" s="774" t="s">
        <v>1347</v>
      </c>
      <c r="D5" s="300" t="s">
        <v>1268</v>
      </c>
      <c r="E5" s="779" t="s">
        <v>26</v>
      </c>
    </row>
    <row r="6" spans="1:5" ht="11.85" customHeight="1" x14ac:dyDescent="0.2">
      <c r="A6" s="678"/>
      <c r="B6" s="678"/>
      <c r="C6" s="774"/>
      <c r="D6" s="780" t="s">
        <v>2820</v>
      </c>
      <c r="E6" s="781"/>
    </row>
    <row r="7" spans="1:5" ht="12.6" customHeight="1" x14ac:dyDescent="0.2">
      <c r="A7" s="295" t="s">
        <v>63</v>
      </c>
      <c r="B7" s="273"/>
      <c r="C7" s="273"/>
      <c r="D7" s="369"/>
      <c r="E7" s="330"/>
    </row>
    <row r="8" spans="1:5" ht="12.6" customHeight="1" x14ac:dyDescent="0.2">
      <c r="A8" s="295"/>
      <c r="B8" s="257" t="s">
        <v>2163</v>
      </c>
      <c r="C8" s="257" t="s">
        <v>2164</v>
      </c>
      <c r="D8" s="369" t="s">
        <v>2165</v>
      </c>
      <c r="E8" s="290">
        <v>809084</v>
      </c>
    </row>
    <row r="9" spans="1:5" ht="12.6" customHeight="1" x14ac:dyDescent="0.2">
      <c r="A9" s="295"/>
      <c r="D9" s="369"/>
    </row>
    <row r="10" spans="1:5" ht="12.6" customHeight="1" x14ac:dyDescent="0.2">
      <c r="A10" s="295" t="s">
        <v>27</v>
      </c>
      <c r="B10" s="273"/>
      <c r="C10" s="273"/>
      <c r="D10" s="369"/>
      <c r="E10" s="330"/>
    </row>
    <row r="11" spans="1:5" ht="12.6" customHeight="1" x14ac:dyDescent="0.2">
      <c r="A11" s="295"/>
      <c r="B11" s="273" t="s">
        <v>2166</v>
      </c>
      <c r="C11" s="273" t="s">
        <v>2167</v>
      </c>
      <c r="D11" s="369" t="s">
        <v>1268</v>
      </c>
      <c r="E11" s="330">
        <v>1407874</v>
      </c>
    </row>
    <row r="12" spans="1:5" ht="12.6" customHeight="1" x14ac:dyDescent="0.2">
      <c r="A12" s="295"/>
      <c r="B12" s="273" t="s">
        <v>2163</v>
      </c>
      <c r="C12" s="273" t="s">
        <v>2168</v>
      </c>
      <c r="D12" s="369" t="s">
        <v>2165</v>
      </c>
      <c r="E12" s="330">
        <v>267000</v>
      </c>
    </row>
    <row r="13" spans="1:5" ht="12.6" customHeight="1" x14ac:dyDescent="0.2">
      <c r="A13" s="295"/>
      <c r="B13" s="273"/>
      <c r="C13" s="273"/>
      <c r="D13" s="369"/>
      <c r="E13" s="330"/>
    </row>
    <row r="14" spans="1:5" ht="12.6" customHeight="1" x14ac:dyDescent="0.2">
      <c r="A14" s="295" t="s">
        <v>28</v>
      </c>
      <c r="B14" s="273"/>
      <c r="C14" s="273"/>
      <c r="D14" s="369"/>
      <c r="E14" s="330"/>
    </row>
    <row r="15" spans="1:5" ht="12.6" customHeight="1" x14ac:dyDescent="0.2">
      <c r="A15" s="295"/>
      <c r="B15" s="273" t="s">
        <v>2169</v>
      </c>
      <c r="C15" s="273" t="s">
        <v>2170</v>
      </c>
      <c r="D15" s="369" t="s">
        <v>2165</v>
      </c>
      <c r="E15" s="330">
        <v>4536.3999999999996</v>
      </c>
    </row>
    <row r="16" spans="1:5" ht="12.6" customHeight="1" x14ac:dyDescent="0.2">
      <c r="A16" s="295"/>
      <c r="B16" s="273" t="s">
        <v>2171</v>
      </c>
      <c r="C16" s="273" t="s">
        <v>2172</v>
      </c>
      <c r="D16" s="369" t="s">
        <v>2165</v>
      </c>
      <c r="E16" s="330">
        <v>142740</v>
      </c>
    </row>
    <row r="17" spans="1:5" ht="12.6" customHeight="1" x14ac:dyDescent="0.2">
      <c r="A17" s="295"/>
      <c r="B17" s="273" t="s">
        <v>2173</v>
      </c>
      <c r="C17" s="273" t="s">
        <v>2174</v>
      </c>
      <c r="D17" s="369" t="s">
        <v>1268</v>
      </c>
      <c r="E17" s="330">
        <v>10</v>
      </c>
    </row>
    <row r="18" spans="1:5" ht="12.6" customHeight="1" x14ac:dyDescent="0.2">
      <c r="A18" s="295"/>
      <c r="B18" s="273" t="s">
        <v>2175</v>
      </c>
      <c r="C18" s="273" t="s">
        <v>2176</v>
      </c>
      <c r="D18" s="369" t="s">
        <v>2165</v>
      </c>
      <c r="E18" s="330">
        <v>96000</v>
      </c>
    </row>
    <row r="19" spans="1:5" ht="12.6" customHeight="1" x14ac:dyDescent="0.2">
      <c r="A19" s="295"/>
      <c r="B19" s="273"/>
      <c r="C19" s="273" t="s">
        <v>2177</v>
      </c>
      <c r="D19" s="369" t="s">
        <v>2165</v>
      </c>
      <c r="E19" s="330">
        <v>544000</v>
      </c>
    </row>
    <row r="20" spans="1:5" ht="15" customHeight="1" x14ac:dyDescent="0.2">
      <c r="A20" s="295"/>
      <c r="B20" s="273" t="s">
        <v>2163</v>
      </c>
      <c r="C20" s="273" t="s">
        <v>2178</v>
      </c>
      <c r="D20" s="369" t="s">
        <v>2165</v>
      </c>
      <c r="E20" s="330">
        <v>145440</v>
      </c>
    </row>
    <row r="21" spans="1:5" ht="12.75" customHeight="1" x14ac:dyDescent="0.2">
      <c r="A21" s="295"/>
      <c r="B21" s="273"/>
      <c r="C21" s="273"/>
      <c r="D21" s="369"/>
      <c r="E21" s="330"/>
    </row>
    <row r="22" spans="1:5" ht="12.6" customHeight="1" x14ac:dyDescent="0.2">
      <c r="A22" s="295" t="s">
        <v>65</v>
      </c>
      <c r="B22" s="273"/>
      <c r="C22" s="273"/>
      <c r="D22" s="369"/>
      <c r="E22" s="330"/>
    </row>
    <row r="23" spans="1:5" ht="12.6" customHeight="1" x14ac:dyDescent="0.2">
      <c r="A23" s="295"/>
      <c r="B23" s="273" t="s">
        <v>2179</v>
      </c>
      <c r="C23" s="273" t="s">
        <v>2095</v>
      </c>
      <c r="D23" s="369" t="s">
        <v>2165</v>
      </c>
      <c r="E23" s="330">
        <v>1205190</v>
      </c>
    </row>
    <row r="24" spans="1:5" ht="12.6" customHeight="1" x14ac:dyDescent="0.2">
      <c r="B24" s="273" t="s">
        <v>2180</v>
      </c>
      <c r="C24" s="273" t="s">
        <v>2142</v>
      </c>
      <c r="D24" s="369" t="s">
        <v>2165</v>
      </c>
      <c r="E24" s="330">
        <v>29102</v>
      </c>
    </row>
    <row r="25" spans="1:5" ht="12.6" customHeight="1" x14ac:dyDescent="0.2">
      <c r="A25" s="295"/>
      <c r="B25" s="273" t="s">
        <v>2163</v>
      </c>
      <c r="C25" s="273" t="s">
        <v>2178</v>
      </c>
      <c r="D25" s="369" t="s">
        <v>2165</v>
      </c>
      <c r="E25" s="330">
        <v>9716815.3299999982</v>
      </c>
    </row>
    <row r="26" spans="1:5" ht="12.6" customHeight="1" x14ac:dyDescent="0.2">
      <c r="B26" s="273"/>
      <c r="C26" s="370"/>
      <c r="D26" s="370"/>
      <c r="E26" s="782"/>
    </row>
    <row r="27" spans="1:5" ht="12.6" customHeight="1" x14ac:dyDescent="0.2">
      <c r="A27" s="295" t="s">
        <v>29</v>
      </c>
      <c r="B27" s="273"/>
      <c r="C27" s="273"/>
      <c r="D27" s="369"/>
    </row>
    <row r="28" spans="1:5" ht="12.6" customHeight="1" x14ac:dyDescent="0.2">
      <c r="A28" s="295"/>
      <c r="B28" s="273" t="s">
        <v>1187</v>
      </c>
      <c r="C28" s="273" t="s">
        <v>2183</v>
      </c>
      <c r="D28" s="369" t="s">
        <v>1268</v>
      </c>
      <c r="E28" s="290">
        <v>200</v>
      </c>
    </row>
    <row r="29" spans="1:5" ht="12.6" customHeight="1" x14ac:dyDescent="0.2">
      <c r="A29" s="295"/>
      <c r="B29" s="273"/>
      <c r="C29" s="273" t="s">
        <v>2821</v>
      </c>
      <c r="D29" s="369" t="s">
        <v>1268</v>
      </c>
      <c r="E29" s="290">
        <v>12</v>
      </c>
    </row>
    <row r="30" spans="1:5" ht="12.6" customHeight="1" x14ac:dyDescent="0.2">
      <c r="A30" s="295"/>
      <c r="B30" s="273" t="s">
        <v>2166</v>
      </c>
      <c r="C30" s="273" t="s">
        <v>2167</v>
      </c>
      <c r="D30" s="369" t="s">
        <v>1268</v>
      </c>
      <c r="E30" s="290">
        <v>250</v>
      </c>
    </row>
    <row r="31" spans="1:5" ht="12.6" customHeight="1" x14ac:dyDescent="0.2">
      <c r="A31" s="295"/>
      <c r="B31" s="273" t="s">
        <v>2181</v>
      </c>
      <c r="C31" s="273" t="s">
        <v>2182</v>
      </c>
      <c r="D31" s="369" t="s">
        <v>2165</v>
      </c>
      <c r="E31" s="290">
        <v>6500</v>
      </c>
    </row>
    <row r="32" spans="1:5" ht="12.6" customHeight="1" x14ac:dyDescent="0.2">
      <c r="A32" s="295"/>
      <c r="B32" s="273" t="s">
        <v>2163</v>
      </c>
      <c r="C32" s="273" t="s">
        <v>2178</v>
      </c>
      <c r="D32" s="369" t="s">
        <v>2165</v>
      </c>
      <c r="E32" s="290">
        <v>7101566.7999999998</v>
      </c>
    </row>
    <row r="33" spans="1:5" ht="12.6" customHeight="1" x14ac:dyDescent="0.2">
      <c r="A33" s="295"/>
      <c r="B33" s="273" t="s">
        <v>1142</v>
      </c>
      <c r="C33" s="273" t="s">
        <v>2178</v>
      </c>
      <c r="D33" s="369" t="s">
        <v>2165</v>
      </c>
      <c r="E33" s="290">
        <v>21000</v>
      </c>
    </row>
    <row r="34" spans="1:5" ht="12.6" customHeight="1" x14ac:dyDescent="0.2"/>
    <row r="35" spans="1:5" ht="12.6" customHeight="1" x14ac:dyDescent="0.2">
      <c r="A35" s="295" t="s">
        <v>30</v>
      </c>
      <c r="D35" s="369"/>
    </row>
    <row r="36" spans="1:5" ht="12.6" customHeight="1" x14ac:dyDescent="0.2">
      <c r="A36" s="295"/>
      <c r="B36" s="257" t="s">
        <v>1114</v>
      </c>
      <c r="C36" s="257" t="s">
        <v>2148</v>
      </c>
      <c r="D36" s="369" t="s">
        <v>1268</v>
      </c>
      <c r="E36" s="290">
        <v>46</v>
      </c>
    </row>
    <row r="37" spans="1:5" ht="12.6" customHeight="1" x14ac:dyDescent="0.2">
      <c r="A37" s="295"/>
      <c r="B37" s="273" t="s">
        <v>2163</v>
      </c>
      <c r="C37" s="273" t="s">
        <v>2178</v>
      </c>
      <c r="D37" s="369" t="s">
        <v>2165</v>
      </c>
      <c r="E37" s="290">
        <v>712070</v>
      </c>
    </row>
    <row r="38" spans="1:5" ht="12.6" customHeight="1" x14ac:dyDescent="0.2">
      <c r="A38" s="295"/>
      <c r="B38" s="273"/>
      <c r="C38" s="273"/>
      <c r="D38" s="369"/>
    </row>
    <row r="39" spans="1:5" ht="12.75" customHeight="1" x14ac:dyDescent="0.2">
      <c r="A39" s="295" t="s">
        <v>2184</v>
      </c>
      <c r="B39" s="86"/>
      <c r="C39" s="86"/>
      <c r="D39" s="86"/>
      <c r="E39" s="86"/>
    </row>
    <row r="40" spans="1:5" ht="12.75" customHeight="1" x14ac:dyDescent="0.2">
      <c r="A40" s="295"/>
      <c r="B40" s="273" t="s">
        <v>2163</v>
      </c>
      <c r="C40" s="273" t="s">
        <v>2178</v>
      </c>
      <c r="D40" s="369" t="s">
        <v>2165</v>
      </c>
      <c r="E40" s="290">
        <v>10470</v>
      </c>
    </row>
    <row r="41" spans="1:5" ht="12.75" customHeight="1" x14ac:dyDescent="0.2">
      <c r="A41" s="295"/>
      <c r="B41" s="273"/>
      <c r="C41" s="273"/>
      <c r="D41" s="369"/>
    </row>
    <row r="42" spans="1:5" ht="12.6" customHeight="1" x14ac:dyDescent="0.2">
      <c r="A42" s="295" t="s">
        <v>32</v>
      </c>
      <c r="D42" s="369"/>
      <c r="E42" s="331"/>
    </row>
    <row r="43" spans="1:5" ht="12.6" customHeight="1" x14ac:dyDescent="0.2">
      <c r="A43" s="295"/>
      <c r="B43" s="257" t="s">
        <v>2185</v>
      </c>
      <c r="C43" s="257" t="s">
        <v>2186</v>
      </c>
      <c r="D43" s="369" t="s">
        <v>2165</v>
      </c>
      <c r="E43" s="332">
        <v>800</v>
      </c>
    </row>
    <row r="44" spans="1:5" ht="12.6" customHeight="1" x14ac:dyDescent="0.2">
      <c r="A44" s="295"/>
      <c r="B44" s="257" t="s">
        <v>834</v>
      </c>
      <c r="C44" s="257" t="s">
        <v>2187</v>
      </c>
      <c r="D44" s="369" t="s">
        <v>2165</v>
      </c>
      <c r="E44" s="332">
        <v>200</v>
      </c>
    </row>
    <row r="45" spans="1:5" ht="12.6" customHeight="1" x14ac:dyDescent="0.2">
      <c r="A45" s="295"/>
      <c r="B45" s="257" t="s">
        <v>2188</v>
      </c>
      <c r="C45" s="257" t="s">
        <v>2189</v>
      </c>
      <c r="D45" s="369" t="s">
        <v>2165</v>
      </c>
      <c r="E45" s="290">
        <v>4570</v>
      </c>
    </row>
    <row r="46" spans="1:5" ht="12.6" customHeight="1" x14ac:dyDescent="0.2">
      <c r="A46" s="295"/>
      <c r="B46" s="257" t="s">
        <v>2190</v>
      </c>
      <c r="C46" s="257" t="s">
        <v>2191</v>
      </c>
      <c r="D46" s="369" t="s">
        <v>2165</v>
      </c>
      <c r="E46" s="290">
        <v>1930</v>
      </c>
    </row>
    <row r="47" spans="1:5" ht="12.6" customHeight="1" x14ac:dyDescent="0.2">
      <c r="A47" s="295"/>
      <c r="B47" s="257" t="s">
        <v>2192</v>
      </c>
      <c r="C47" s="257" t="s">
        <v>2193</v>
      </c>
      <c r="D47" s="369" t="s">
        <v>2165</v>
      </c>
      <c r="E47" s="290">
        <v>5150</v>
      </c>
    </row>
    <row r="48" spans="1:5" ht="12.6" customHeight="1" x14ac:dyDescent="0.2">
      <c r="A48" s="295"/>
      <c r="B48" s="257" t="s">
        <v>834</v>
      </c>
      <c r="C48" s="257" t="s">
        <v>2194</v>
      </c>
      <c r="D48" s="369" t="s">
        <v>2165</v>
      </c>
      <c r="E48" s="290">
        <v>2500</v>
      </c>
    </row>
    <row r="49" spans="1:5" ht="12.6" customHeight="1" x14ac:dyDescent="0.2">
      <c r="A49" s="295"/>
      <c r="B49" s="257" t="s">
        <v>2195</v>
      </c>
      <c r="C49" s="257" t="s">
        <v>2196</v>
      </c>
      <c r="D49" s="369" t="s">
        <v>2165</v>
      </c>
      <c r="E49" s="290">
        <v>2000</v>
      </c>
    </row>
    <row r="50" spans="1:5" ht="12.6" customHeight="1" x14ac:dyDescent="0.2">
      <c r="A50" s="295"/>
      <c r="B50" s="257" t="s">
        <v>2197</v>
      </c>
      <c r="C50" s="257" t="s">
        <v>2198</v>
      </c>
      <c r="D50" s="369" t="s">
        <v>2165</v>
      </c>
      <c r="E50" s="317">
        <v>3070</v>
      </c>
    </row>
    <row r="51" spans="1:5" ht="12.6" customHeight="1" x14ac:dyDescent="0.2">
      <c r="A51" s="295"/>
      <c r="B51" s="257" t="s">
        <v>2199</v>
      </c>
      <c r="C51" s="257" t="s">
        <v>2200</v>
      </c>
      <c r="D51" s="369" t="s">
        <v>2165</v>
      </c>
      <c r="E51" s="290">
        <v>1650</v>
      </c>
    </row>
    <row r="52" spans="1:5" ht="12.6" customHeight="1" x14ac:dyDescent="0.2">
      <c r="A52" s="295"/>
      <c r="B52" s="257" t="s">
        <v>1587</v>
      </c>
      <c r="C52" s="257" t="s">
        <v>1588</v>
      </c>
      <c r="D52" s="369" t="s">
        <v>2165</v>
      </c>
      <c r="E52" s="290">
        <v>4000</v>
      </c>
    </row>
    <row r="53" spans="1:5" ht="12.6" customHeight="1" x14ac:dyDescent="0.2">
      <c r="A53" s="295"/>
      <c r="B53" s="257" t="s">
        <v>2201</v>
      </c>
      <c r="C53" s="257" t="s">
        <v>2202</v>
      </c>
      <c r="D53" s="369" t="s">
        <v>2165</v>
      </c>
      <c r="E53" s="290">
        <v>32800</v>
      </c>
    </row>
    <row r="54" spans="1:5" ht="12.6" customHeight="1" x14ac:dyDescent="0.2">
      <c r="A54" s="295"/>
      <c r="B54" s="257" t="s">
        <v>2181</v>
      </c>
      <c r="C54" s="257" t="s">
        <v>2182</v>
      </c>
      <c r="D54" s="369" t="s">
        <v>2165</v>
      </c>
      <c r="E54" s="290">
        <v>5960</v>
      </c>
    </row>
    <row r="55" spans="1:5" ht="12.6" customHeight="1" x14ac:dyDescent="0.2">
      <c r="A55" s="295"/>
      <c r="B55" s="257" t="s">
        <v>2203</v>
      </c>
      <c r="C55" s="257" t="s">
        <v>2204</v>
      </c>
      <c r="D55" s="369" t="s">
        <v>2165</v>
      </c>
      <c r="E55" s="290">
        <v>2000</v>
      </c>
    </row>
    <row r="56" spans="1:5" ht="12.6" customHeight="1" x14ac:dyDescent="0.2">
      <c r="A56" s="295"/>
      <c r="B56" s="257" t="s">
        <v>2205</v>
      </c>
      <c r="C56" s="257" t="s">
        <v>2206</v>
      </c>
      <c r="D56" s="369" t="s">
        <v>2165</v>
      </c>
      <c r="E56" s="290">
        <v>900</v>
      </c>
    </row>
    <row r="57" spans="1:5" ht="12.6" customHeight="1" x14ac:dyDescent="0.2">
      <c r="A57" s="295"/>
      <c r="B57" s="257" t="s">
        <v>834</v>
      </c>
      <c r="C57" s="257" t="s">
        <v>2207</v>
      </c>
      <c r="D57" s="369" t="s">
        <v>2165</v>
      </c>
      <c r="E57" s="290">
        <v>400</v>
      </c>
    </row>
    <row r="58" spans="1:5" ht="12.6" customHeight="1" x14ac:dyDescent="0.2">
      <c r="A58" s="295"/>
      <c r="B58" s="257" t="s">
        <v>2208</v>
      </c>
      <c r="C58" s="257" t="s">
        <v>2209</v>
      </c>
      <c r="D58" s="369" t="s">
        <v>2165</v>
      </c>
      <c r="E58" s="290">
        <v>10</v>
      </c>
    </row>
    <row r="59" spans="1:5" s="268" customFormat="1" ht="12.6" customHeight="1" x14ac:dyDescent="0.2">
      <c r="A59" s="295"/>
      <c r="B59" s="257" t="s">
        <v>2210</v>
      </c>
      <c r="C59" s="257" t="s">
        <v>2211</v>
      </c>
      <c r="D59" s="369" t="s">
        <v>2165</v>
      </c>
      <c r="E59" s="290">
        <v>2930</v>
      </c>
    </row>
    <row r="60" spans="1:5" ht="12.6" customHeight="1" x14ac:dyDescent="0.2">
      <c r="A60" s="295"/>
      <c r="B60" s="257" t="s">
        <v>834</v>
      </c>
      <c r="C60" s="257" t="s">
        <v>2212</v>
      </c>
      <c r="D60" s="369" t="s">
        <v>2165</v>
      </c>
      <c r="E60" s="290">
        <v>50</v>
      </c>
    </row>
    <row r="61" spans="1:5" ht="12.6" customHeight="1" x14ac:dyDescent="0.2">
      <c r="A61" s="295"/>
      <c r="B61" s="257" t="s">
        <v>2213</v>
      </c>
      <c r="C61" s="257" t="s">
        <v>2214</v>
      </c>
      <c r="D61" s="369" t="s">
        <v>2165</v>
      </c>
      <c r="E61" s="290">
        <v>500</v>
      </c>
    </row>
    <row r="62" spans="1:5" ht="12.6" customHeight="1" x14ac:dyDescent="0.2">
      <c r="A62" s="295"/>
      <c r="B62" s="257" t="s">
        <v>2215</v>
      </c>
      <c r="C62" s="257" t="s">
        <v>2216</v>
      </c>
      <c r="D62" s="369" t="s">
        <v>2165</v>
      </c>
      <c r="E62" s="290">
        <v>2000</v>
      </c>
    </row>
    <row r="63" spans="1:5" ht="12.6" customHeight="1" x14ac:dyDescent="0.2">
      <c r="A63" s="295"/>
      <c r="B63" s="257" t="s">
        <v>2217</v>
      </c>
      <c r="C63" s="257" t="s">
        <v>2218</v>
      </c>
      <c r="D63" s="369" t="s">
        <v>2165</v>
      </c>
      <c r="E63" s="290">
        <v>2905</v>
      </c>
    </row>
    <row r="64" spans="1:5" ht="12.6" customHeight="1" x14ac:dyDescent="0.2">
      <c r="A64" s="295"/>
      <c r="B64" s="257" t="s">
        <v>2219</v>
      </c>
      <c r="C64" s="257" t="s">
        <v>2220</v>
      </c>
      <c r="D64" s="369" t="s">
        <v>2165</v>
      </c>
      <c r="E64" s="290">
        <v>12788</v>
      </c>
    </row>
    <row r="65" spans="1:5" ht="12.6" customHeight="1" x14ac:dyDescent="0.2">
      <c r="A65" s="295"/>
      <c r="B65" s="257" t="s">
        <v>2221</v>
      </c>
      <c r="C65" s="257" t="s">
        <v>2222</v>
      </c>
      <c r="D65" s="369" t="s">
        <v>2165</v>
      </c>
      <c r="E65" s="290">
        <v>100</v>
      </c>
    </row>
    <row r="66" spans="1:5" ht="12.6" customHeight="1" x14ac:dyDescent="0.2">
      <c r="A66" s="295"/>
      <c r="B66" s="257" t="s">
        <v>834</v>
      </c>
      <c r="C66" s="257" t="s">
        <v>2223</v>
      </c>
      <c r="D66" s="369" t="s">
        <v>2165</v>
      </c>
      <c r="E66" s="290">
        <v>700</v>
      </c>
    </row>
    <row r="67" spans="1:5" ht="12.6" customHeight="1" x14ac:dyDescent="0.2">
      <c r="A67" s="295"/>
      <c r="B67" s="257" t="s">
        <v>2224</v>
      </c>
      <c r="C67" s="257" t="s">
        <v>2225</v>
      </c>
      <c r="D67" s="369" t="s">
        <v>2165</v>
      </c>
      <c r="E67" s="290">
        <v>400</v>
      </c>
    </row>
    <row r="68" spans="1:5" ht="12.6" customHeight="1" x14ac:dyDescent="0.2">
      <c r="A68" s="295"/>
      <c r="B68" s="257" t="s">
        <v>834</v>
      </c>
      <c r="C68" s="257" t="s">
        <v>2226</v>
      </c>
      <c r="D68" s="369" t="s">
        <v>2165</v>
      </c>
      <c r="E68" s="290">
        <v>1050</v>
      </c>
    </row>
    <row r="69" spans="1:5" ht="12.6" customHeight="1" x14ac:dyDescent="0.2">
      <c r="A69" s="295"/>
      <c r="B69" s="257" t="s">
        <v>834</v>
      </c>
      <c r="C69" s="257" t="s">
        <v>2227</v>
      </c>
      <c r="D69" s="369" t="s">
        <v>2165</v>
      </c>
      <c r="E69" s="290">
        <v>2300</v>
      </c>
    </row>
    <row r="70" spans="1:5" ht="12.6" customHeight="1" x14ac:dyDescent="0.2">
      <c r="A70" s="295"/>
      <c r="B70" s="257" t="s">
        <v>2228</v>
      </c>
      <c r="C70" s="257" t="s">
        <v>2229</v>
      </c>
      <c r="D70" s="369" t="s">
        <v>2165</v>
      </c>
      <c r="E70" s="290">
        <v>350</v>
      </c>
    </row>
    <row r="71" spans="1:5" ht="12.6" customHeight="1" x14ac:dyDescent="0.2">
      <c r="A71" s="295"/>
      <c r="B71" s="273" t="s">
        <v>2230</v>
      </c>
      <c r="C71" s="273" t="s">
        <v>2231</v>
      </c>
      <c r="D71" s="369" t="s">
        <v>2165</v>
      </c>
      <c r="E71" s="290">
        <v>7700</v>
      </c>
    </row>
    <row r="72" spans="1:5" ht="12.6" customHeight="1" x14ac:dyDescent="0.2">
      <c r="A72" s="295"/>
      <c r="B72" s="257" t="s">
        <v>2232</v>
      </c>
      <c r="C72" s="257" t="s">
        <v>2233</v>
      </c>
      <c r="D72" s="369" t="s">
        <v>2165</v>
      </c>
      <c r="E72" s="290">
        <v>1800</v>
      </c>
    </row>
    <row r="73" spans="1:5" ht="12.6" customHeight="1" x14ac:dyDescent="0.2">
      <c r="A73" s="295"/>
      <c r="B73" s="273" t="s">
        <v>2234</v>
      </c>
      <c r="C73" s="273" t="s">
        <v>2235</v>
      </c>
      <c r="D73" s="369" t="s">
        <v>2165</v>
      </c>
      <c r="E73" s="290">
        <v>300</v>
      </c>
    </row>
    <row r="74" spans="1:5" ht="12.6" customHeight="1" x14ac:dyDescent="0.2">
      <c r="A74" s="295"/>
      <c r="B74" s="273" t="s">
        <v>2236</v>
      </c>
      <c r="C74" s="273" t="s">
        <v>2237</v>
      </c>
      <c r="D74" s="369" t="s">
        <v>2165</v>
      </c>
      <c r="E74" s="290">
        <v>100</v>
      </c>
    </row>
    <row r="75" spans="1:5" ht="12.6" customHeight="1" x14ac:dyDescent="0.2">
      <c r="A75" s="295"/>
      <c r="B75" s="257" t="s">
        <v>2238</v>
      </c>
      <c r="C75" s="257" t="s">
        <v>2200</v>
      </c>
      <c r="D75" s="369" t="s">
        <v>2165</v>
      </c>
      <c r="E75" s="290">
        <v>50</v>
      </c>
    </row>
    <row r="76" spans="1:5" ht="12.6" customHeight="1" x14ac:dyDescent="0.2">
      <c r="A76" s="295"/>
      <c r="B76" s="257" t="s">
        <v>834</v>
      </c>
      <c r="C76" s="257" t="s">
        <v>2239</v>
      </c>
      <c r="D76" s="369" t="s">
        <v>2165</v>
      </c>
      <c r="E76" s="290">
        <v>2330</v>
      </c>
    </row>
    <row r="77" spans="1:5" ht="12.6" customHeight="1" x14ac:dyDescent="0.2">
      <c r="A77" s="295"/>
      <c r="B77" s="257" t="s">
        <v>2240</v>
      </c>
      <c r="C77" s="257" t="s">
        <v>2241</v>
      </c>
      <c r="D77" s="369" t="s">
        <v>2165</v>
      </c>
      <c r="E77" s="290">
        <v>2000</v>
      </c>
    </row>
    <row r="78" spans="1:5" ht="12.6" customHeight="1" x14ac:dyDescent="0.2">
      <c r="A78" s="295"/>
      <c r="B78" s="257" t="s">
        <v>2242</v>
      </c>
      <c r="C78" s="257" t="s">
        <v>2243</v>
      </c>
      <c r="D78" s="369" t="s">
        <v>2165</v>
      </c>
      <c r="E78" s="290">
        <v>3000</v>
      </c>
    </row>
    <row r="79" spans="1:5" ht="12.6" customHeight="1" x14ac:dyDescent="0.2">
      <c r="A79" s="295"/>
      <c r="B79" s="257" t="s">
        <v>2244</v>
      </c>
      <c r="C79" s="257" t="s">
        <v>2245</v>
      </c>
      <c r="D79" s="369" t="s">
        <v>2165</v>
      </c>
      <c r="E79" s="290">
        <v>2050</v>
      </c>
    </row>
    <row r="80" spans="1:5" ht="12.6" customHeight="1" x14ac:dyDescent="0.2">
      <c r="A80" s="295"/>
      <c r="B80" s="257" t="s">
        <v>2163</v>
      </c>
      <c r="C80" s="257" t="s">
        <v>2178</v>
      </c>
      <c r="D80" s="369" t="s">
        <v>2165</v>
      </c>
      <c r="E80" s="290">
        <v>2011820</v>
      </c>
    </row>
    <row r="81" spans="1:5" ht="12.6" customHeight="1" x14ac:dyDescent="0.2">
      <c r="A81" s="295"/>
      <c r="D81" s="369"/>
    </row>
    <row r="82" spans="1:5" ht="12.6" customHeight="1" x14ac:dyDescent="0.2">
      <c r="A82" s="295" t="s">
        <v>33</v>
      </c>
      <c r="B82" s="370"/>
      <c r="C82" s="370"/>
      <c r="D82" s="370"/>
      <c r="E82" s="333"/>
    </row>
    <row r="83" spans="1:5" ht="12.6" customHeight="1" x14ac:dyDescent="0.2">
      <c r="A83" s="295"/>
      <c r="B83" s="257" t="s">
        <v>2246</v>
      </c>
      <c r="C83" s="257" t="s">
        <v>2247</v>
      </c>
      <c r="D83" s="369" t="s">
        <v>1268</v>
      </c>
      <c r="E83" s="783">
        <v>529</v>
      </c>
    </row>
    <row r="84" spans="1:5" ht="12.6" customHeight="1" x14ac:dyDescent="0.2">
      <c r="A84" s="295"/>
      <c r="B84" s="273" t="s">
        <v>2163</v>
      </c>
      <c r="C84" s="273" t="s">
        <v>2168</v>
      </c>
      <c r="D84" s="369" t="s">
        <v>2165</v>
      </c>
      <c r="E84" s="290">
        <v>126709</v>
      </c>
    </row>
    <row r="85" spans="1:5" ht="12.6" customHeight="1" x14ac:dyDescent="0.2">
      <c r="A85" s="295"/>
      <c r="B85" s="273"/>
      <c r="C85" s="273"/>
      <c r="D85" s="369"/>
    </row>
    <row r="86" spans="1:5" ht="12.6" customHeight="1" x14ac:dyDescent="0.2">
      <c r="A86" s="295" t="s">
        <v>34</v>
      </c>
      <c r="D86" s="369"/>
      <c r="E86" s="332"/>
    </row>
    <row r="87" spans="1:5" ht="12.6" customHeight="1" x14ac:dyDescent="0.2">
      <c r="A87" s="334"/>
      <c r="B87" s="335" t="s">
        <v>1187</v>
      </c>
      <c r="C87" s="257" t="s">
        <v>2822</v>
      </c>
      <c r="D87" s="369" t="s">
        <v>1268</v>
      </c>
      <c r="E87" s="336">
        <v>80450</v>
      </c>
    </row>
    <row r="88" spans="1:5" ht="12.6" customHeight="1" x14ac:dyDescent="0.2">
      <c r="A88" s="334"/>
      <c r="B88" s="335"/>
      <c r="C88" s="257" t="s">
        <v>2248</v>
      </c>
      <c r="D88" s="369" t="s">
        <v>1268</v>
      </c>
      <c r="E88" s="336">
        <v>20350</v>
      </c>
    </row>
    <row r="89" spans="1:5" ht="12.6" customHeight="1" x14ac:dyDescent="0.2">
      <c r="A89" s="334"/>
      <c r="B89" s="335"/>
      <c r="C89" s="257" t="s">
        <v>2823</v>
      </c>
      <c r="D89" s="369" t="s">
        <v>1268</v>
      </c>
      <c r="E89" s="336">
        <v>9280</v>
      </c>
    </row>
    <row r="90" spans="1:5" ht="12.6" customHeight="1" x14ac:dyDescent="0.2">
      <c r="A90" s="334"/>
      <c r="B90" s="335" t="s">
        <v>2251</v>
      </c>
      <c r="C90" s="335" t="s">
        <v>2252</v>
      </c>
      <c r="D90" s="369" t="s">
        <v>2165</v>
      </c>
      <c r="E90" s="336">
        <v>1220</v>
      </c>
    </row>
    <row r="91" spans="1:5" ht="12.6" customHeight="1" x14ac:dyDescent="0.2">
      <c r="A91" s="334"/>
      <c r="B91" s="335" t="s">
        <v>2249</v>
      </c>
      <c r="C91" s="335" t="s">
        <v>2823</v>
      </c>
      <c r="D91" s="369" t="s">
        <v>2165</v>
      </c>
      <c r="E91" s="336">
        <v>11080</v>
      </c>
    </row>
    <row r="92" spans="1:5" ht="12.6" customHeight="1" x14ac:dyDescent="0.2">
      <c r="A92" s="334"/>
      <c r="B92" s="335"/>
      <c r="C92" s="335" t="s">
        <v>2250</v>
      </c>
      <c r="D92" s="369" t="s">
        <v>2165</v>
      </c>
      <c r="E92" s="336">
        <v>138288</v>
      </c>
    </row>
    <row r="93" spans="1:5" ht="12.6" customHeight="1" x14ac:dyDescent="0.2">
      <c r="A93" s="370"/>
      <c r="B93" s="273" t="s">
        <v>2253</v>
      </c>
      <c r="C93" s="273" t="s">
        <v>2254</v>
      </c>
      <c r="D93" s="369" t="s">
        <v>2165</v>
      </c>
      <c r="E93" s="336">
        <v>500</v>
      </c>
    </row>
    <row r="94" spans="1:5" ht="12.6" customHeight="1" x14ac:dyDescent="0.2">
      <c r="A94" s="370"/>
      <c r="B94" s="273"/>
      <c r="C94" s="273"/>
      <c r="D94" s="369"/>
      <c r="E94" s="336"/>
    </row>
    <row r="95" spans="1:5" ht="12.6" customHeight="1" x14ac:dyDescent="0.2">
      <c r="A95" s="295" t="s">
        <v>35</v>
      </c>
      <c r="E95" s="337"/>
    </row>
    <row r="96" spans="1:5" ht="12.6" customHeight="1" x14ac:dyDescent="0.2">
      <c r="A96" s="295"/>
      <c r="B96" s="257" t="s">
        <v>2255</v>
      </c>
      <c r="C96" s="257" t="s">
        <v>2256</v>
      </c>
      <c r="D96" s="369" t="s">
        <v>2165</v>
      </c>
      <c r="E96" s="338">
        <v>28831</v>
      </c>
    </row>
    <row r="97" spans="1:5" ht="12.6" customHeight="1" x14ac:dyDescent="0.2">
      <c r="A97" s="295"/>
      <c r="B97" s="257" t="s">
        <v>2246</v>
      </c>
      <c r="C97" s="257" t="s">
        <v>2257</v>
      </c>
      <c r="D97" s="369" t="s">
        <v>1268</v>
      </c>
      <c r="E97" s="330">
        <v>340</v>
      </c>
    </row>
    <row r="98" spans="1:5" ht="12.6" customHeight="1" x14ac:dyDescent="0.2">
      <c r="A98" s="295"/>
      <c r="B98" s="257" t="s">
        <v>2258</v>
      </c>
      <c r="C98" s="257" t="s">
        <v>1821</v>
      </c>
      <c r="D98" s="369" t="s">
        <v>2165</v>
      </c>
      <c r="E98" s="330">
        <v>7000</v>
      </c>
    </row>
    <row r="99" spans="1:5" ht="12.6" customHeight="1" x14ac:dyDescent="0.2">
      <c r="A99" s="295"/>
      <c r="B99" s="257" t="s">
        <v>2163</v>
      </c>
      <c r="C99" s="257" t="s">
        <v>2178</v>
      </c>
      <c r="D99" s="369" t="s">
        <v>2165</v>
      </c>
      <c r="E99" s="330">
        <v>1673325</v>
      </c>
    </row>
    <row r="100" spans="1:5" ht="12.6" customHeight="1" x14ac:dyDescent="0.2">
      <c r="A100" s="295"/>
      <c r="D100" s="369"/>
      <c r="E100" s="330"/>
    </row>
    <row r="101" spans="1:5" ht="12.6" customHeight="1" x14ac:dyDescent="0.2">
      <c r="A101" s="339" t="s">
        <v>37</v>
      </c>
      <c r="B101" s="370"/>
      <c r="C101" s="370"/>
      <c r="D101" s="370"/>
      <c r="E101" s="340"/>
    </row>
    <row r="102" spans="1:5" ht="12.6" customHeight="1" x14ac:dyDescent="0.2">
      <c r="A102" s="339"/>
      <c r="B102" s="273" t="s">
        <v>2259</v>
      </c>
      <c r="C102" s="273" t="s">
        <v>1451</v>
      </c>
      <c r="D102" s="369" t="s">
        <v>2260</v>
      </c>
      <c r="E102" s="336">
        <v>100</v>
      </c>
    </row>
    <row r="103" spans="1:5" ht="12.6" customHeight="1" x14ac:dyDescent="0.2">
      <c r="A103" s="686" t="s">
        <v>2261</v>
      </c>
      <c r="B103" s="273" t="s">
        <v>1399</v>
      </c>
      <c r="C103" s="273" t="s">
        <v>1400</v>
      </c>
      <c r="D103" s="369" t="s">
        <v>2165</v>
      </c>
      <c r="E103" s="336">
        <v>50</v>
      </c>
    </row>
    <row r="104" spans="1:5" ht="12.6" customHeight="1" x14ac:dyDescent="0.2">
      <c r="A104" s="686"/>
      <c r="B104" s="273" t="s">
        <v>2262</v>
      </c>
      <c r="C104" s="273" t="s">
        <v>2263</v>
      </c>
      <c r="D104" s="369" t="s">
        <v>2165</v>
      </c>
      <c r="E104" s="336">
        <v>1260</v>
      </c>
    </row>
    <row r="105" spans="1:5" ht="12.6" customHeight="1" x14ac:dyDescent="0.2">
      <c r="A105" s="686"/>
      <c r="B105" s="273" t="s">
        <v>2264</v>
      </c>
      <c r="C105" s="273" t="s">
        <v>2265</v>
      </c>
      <c r="D105" s="369" t="s">
        <v>2165</v>
      </c>
      <c r="E105" s="336">
        <v>150</v>
      </c>
    </row>
    <row r="106" spans="1:5" ht="12.6" customHeight="1" x14ac:dyDescent="0.2">
      <c r="A106" s="686"/>
      <c r="B106" s="273" t="s">
        <v>2030</v>
      </c>
      <c r="C106" s="273" t="s">
        <v>2266</v>
      </c>
      <c r="D106" s="369" t="s">
        <v>2165</v>
      </c>
      <c r="E106" s="336">
        <v>160</v>
      </c>
    </row>
    <row r="107" spans="1:5" ht="12.6" customHeight="1" x14ac:dyDescent="0.2">
      <c r="A107" s="686"/>
      <c r="B107" s="273" t="s">
        <v>2267</v>
      </c>
      <c r="C107" s="273" t="s">
        <v>1356</v>
      </c>
      <c r="D107" s="369" t="s">
        <v>2165</v>
      </c>
      <c r="E107" s="336">
        <v>160</v>
      </c>
    </row>
    <row r="108" spans="1:5" ht="12.6" customHeight="1" x14ac:dyDescent="0.2">
      <c r="A108" s="686"/>
      <c r="B108" s="273" t="s">
        <v>1575</v>
      </c>
      <c r="C108" s="273" t="s">
        <v>1410</v>
      </c>
      <c r="D108" s="369" t="s">
        <v>2165</v>
      </c>
      <c r="E108" s="336">
        <v>20</v>
      </c>
    </row>
    <row r="109" spans="1:5" ht="12.6" customHeight="1" x14ac:dyDescent="0.2">
      <c r="A109" s="686"/>
      <c r="B109" s="273" t="s">
        <v>2270</v>
      </c>
      <c r="C109" s="273" t="s">
        <v>2271</v>
      </c>
      <c r="D109" s="369" t="s">
        <v>2165</v>
      </c>
      <c r="E109" s="336">
        <v>30</v>
      </c>
    </row>
    <row r="110" spans="1:5" ht="12.6" customHeight="1" x14ac:dyDescent="0.2">
      <c r="A110" s="686"/>
      <c r="B110" s="273" t="s">
        <v>1693</v>
      </c>
      <c r="C110" s="273" t="s">
        <v>1694</v>
      </c>
      <c r="D110" s="369" t="s">
        <v>2165</v>
      </c>
      <c r="E110" s="336">
        <v>100</v>
      </c>
    </row>
    <row r="111" spans="1:5" ht="12.6" customHeight="1" x14ac:dyDescent="0.2">
      <c r="A111" s="686"/>
      <c r="B111" s="273" t="s">
        <v>2272</v>
      </c>
      <c r="C111" s="273" t="s">
        <v>1487</v>
      </c>
      <c r="D111" s="369" t="s">
        <v>2165</v>
      </c>
      <c r="E111" s="336">
        <v>54</v>
      </c>
    </row>
    <row r="112" spans="1:5" ht="12.6" customHeight="1" x14ac:dyDescent="0.2">
      <c r="A112" s="339"/>
      <c r="B112" s="273" t="s">
        <v>2273</v>
      </c>
      <c r="C112" s="273" t="s">
        <v>2274</v>
      </c>
      <c r="D112" s="369" t="s">
        <v>2165</v>
      </c>
      <c r="E112" s="336">
        <v>130</v>
      </c>
    </row>
    <row r="113" spans="1:5" ht="12.6" customHeight="1" x14ac:dyDescent="0.2">
      <c r="A113" s="339"/>
      <c r="B113" s="273" t="s">
        <v>2275</v>
      </c>
      <c r="C113" s="273" t="s">
        <v>2276</v>
      </c>
      <c r="D113" s="369" t="s">
        <v>2165</v>
      </c>
      <c r="E113" s="336">
        <v>150</v>
      </c>
    </row>
    <row r="114" spans="1:5" ht="12.6" customHeight="1" x14ac:dyDescent="0.2">
      <c r="A114" s="339"/>
      <c r="B114" s="273" t="s">
        <v>2277</v>
      </c>
      <c r="C114" s="273" t="s">
        <v>2278</v>
      </c>
      <c r="D114" s="369" t="s">
        <v>2165</v>
      </c>
      <c r="E114" s="336">
        <v>1737</v>
      </c>
    </row>
    <row r="115" spans="1:5" ht="12.6" customHeight="1" x14ac:dyDescent="0.2">
      <c r="A115" s="339"/>
      <c r="B115" s="273" t="s">
        <v>2279</v>
      </c>
      <c r="C115" s="273" t="s">
        <v>2280</v>
      </c>
      <c r="D115" s="369" t="s">
        <v>2165</v>
      </c>
      <c r="E115" s="336">
        <v>600</v>
      </c>
    </row>
    <row r="116" spans="1:5" ht="12.6" customHeight="1" x14ac:dyDescent="0.2">
      <c r="A116" s="339"/>
      <c r="B116" s="273" t="s">
        <v>2281</v>
      </c>
      <c r="C116" s="273" t="s">
        <v>2282</v>
      </c>
      <c r="D116" s="369" t="s">
        <v>2165</v>
      </c>
      <c r="E116" s="336">
        <v>200</v>
      </c>
    </row>
    <row r="117" spans="1:5" ht="12.6" customHeight="1" x14ac:dyDescent="0.2">
      <c r="A117" s="339"/>
      <c r="B117" s="273" t="s">
        <v>2824</v>
      </c>
      <c r="C117" s="273" t="s">
        <v>2282</v>
      </c>
      <c r="D117" s="369" t="s">
        <v>2165</v>
      </c>
      <c r="E117" s="336">
        <v>150</v>
      </c>
    </row>
    <row r="118" spans="1:5" ht="12.6" customHeight="1" x14ac:dyDescent="0.2">
      <c r="A118" s="339"/>
      <c r="B118" s="273" t="s">
        <v>2251</v>
      </c>
      <c r="C118" s="273" t="s">
        <v>2252</v>
      </c>
      <c r="D118" s="369" t="s">
        <v>2165</v>
      </c>
      <c r="E118" s="336">
        <v>150</v>
      </c>
    </row>
    <row r="119" spans="1:5" ht="12.6" customHeight="1" x14ac:dyDescent="0.2">
      <c r="A119" s="339"/>
      <c r="B119" s="273" t="s">
        <v>2283</v>
      </c>
      <c r="C119" s="273" t="s">
        <v>2284</v>
      </c>
      <c r="D119" s="369" t="s">
        <v>2165</v>
      </c>
      <c r="E119" s="336">
        <v>100</v>
      </c>
    </row>
    <row r="120" spans="1:5" ht="12.6" customHeight="1" x14ac:dyDescent="0.2">
      <c r="A120" s="339"/>
      <c r="B120" s="273" t="s">
        <v>2285</v>
      </c>
      <c r="C120" s="273" t="s">
        <v>2286</v>
      </c>
      <c r="D120" s="369" t="s">
        <v>2165</v>
      </c>
      <c r="E120" s="336">
        <v>57</v>
      </c>
    </row>
    <row r="121" spans="1:5" ht="12.6" customHeight="1" x14ac:dyDescent="0.2">
      <c r="A121" s="339"/>
      <c r="B121" s="273" t="s">
        <v>2287</v>
      </c>
      <c r="C121" s="273" t="s">
        <v>2288</v>
      </c>
      <c r="D121" s="369" t="s">
        <v>2165</v>
      </c>
      <c r="E121" s="336">
        <v>30</v>
      </c>
    </row>
    <row r="122" spans="1:5" ht="12.6" customHeight="1" x14ac:dyDescent="0.2">
      <c r="A122" s="339"/>
      <c r="B122" s="273" t="s">
        <v>2268</v>
      </c>
      <c r="C122" s="273" t="s">
        <v>2269</v>
      </c>
      <c r="D122" s="369" t="s">
        <v>2165</v>
      </c>
      <c r="E122" s="336">
        <v>250</v>
      </c>
    </row>
    <row r="123" spans="1:5" ht="12.6" customHeight="1" x14ac:dyDescent="0.2">
      <c r="A123" s="339"/>
      <c r="B123" s="273" t="s">
        <v>2289</v>
      </c>
      <c r="C123" s="273" t="s">
        <v>2290</v>
      </c>
      <c r="D123" s="369" t="s">
        <v>2165</v>
      </c>
      <c r="E123" s="336">
        <v>150</v>
      </c>
    </row>
    <row r="124" spans="1:5" ht="12.6" customHeight="1" x14ac:dyDescent="0.2">
      <c r="A124" s="339"/>
      <c r="B124" s="273" t="s">
        <v>2270</v>
      </c>
      <c r="C124" s="273" t="s">
        <v>2271</v>
      </c>
      <c r="D124" s="369" t="s">
        <v>2165</v>
      </c>
      <c r="E124" s="336">
        <v>54</v>
      </c>
    </row>
    <row r="125" spans="1:5" ht="12.6" customHeight="1" x14ac:dyDescent="0.2">
      <c r="A125" s="339"/>
      <c r="B125" s="273" t="s">
        <v>2291</v>
      </c>
      <c r="C125" s="273" t="s">
        <v>2292</v>
      </c>
      <c r="D125" s="369" t="s">
        <v>2165</v>
      </c>
      <c r="E125" s="336">
        <v>50</v>
      </c>
    </row>
    <row r="126" spans="1:5" ht="12.6" customHeight="1" x14ac:dyDescent="0.2">
      <c r="A126" s="339"/>
      <c r="B126" s="273" t="s">
        <v>2293</v>
      </c>
      <c r="C126" s="273" t="s">
        <v>2294</v>
      </c>
      <c r="D126" s="369" t="s">
        <v>2165</v>
      </c>
      <c r="E126" s="336">
        <v>130</v>
      </c>
    </row>
    <row r="127" spans="1:5" ht="12.6" customHeight="1" x14ac:dyDescent="0.2">
      <c r="A127" s="339"/>
      <c r="B127" s="273" t="s">
        <v>2215</v>
      </c>
      <c r="C127" s="273" t="s">
        <v>2825</v>
      </c>
      <c r="D127" s="369" t="s">
        <v>2165</v>
      </c>
      <c r="E127" s="336">
        <v>50</v>
      </c>
    </row>
    <row r="128" spans="1:5" ht="12.6" customHeight="1" x14ac:dyDescent="0.2">
      <c r="A128" s="339"/>
      <c r="B128" s="273" t="s">
        <v>2295</v>
      </c>
      <c r="C128" s="273" t="s">
        <v>2296</v>
      </c>
      <c r="D128" s="369" t="s">
        <v>2165</v>
      </c>
      <c r="E128" s="336">
        <v>80</v>
      </c>
    </row>
    <row r="129" spans="1:5" ht="12.6" customHeight="1" x14ac:dyDescent="0.2">
      <c r="A129" s="339"/>
      <c r="B129" s="273" t="s">
        <v>2297</v>
      </c>
      <c r="C129" s="273" t="s">
        <v>1545</v>
      </c>
      <c r="D129" s="369" t="s">
        <v>2260</v>
      </c>
      <c r="E129" s="336">
        <v>50</v>
      </c>
    </row>
    <row r="130" spans="1:5" ht="12.6" customHeight="1" x14ac:dyDescent="0.2">
      <c r="A130" s="339"/>
      <c r="B130" s="273" t="s">
        <v>2298</v>
      </c>
      <c r="C130" s="273" t="s">
        <v>1709</v>
      </c>
      <c r="D130" s="369" t="s">
        <v>2260</v>
      </c>
      <c r="E130" s="336">
        <v>500.35</v>
      </c>
    </row>
    <row r="131" spans="1:5" ht="12.6" customHeight="1" x14ac:dyDescent="0.2">
      <c r="A131" s="339"/>
      <c r="B131" s="273" t="s">
        <v>2299</v>
      </c>
      <c r="C131" s="273" t="s">
        <v>2254</v>
      </c>
      <c r="D131" s="369" t="s">
        <v>2165</v>
      </c>
      <c r="E131" s="336">
        <v>400</v>
      </c>
    </row>
    <row r="132" spans="1:5" ht="12.6" customHeight="1" x14ac:dyDescent="0.2">
      <c r="A132" s="339"/>
      <c r="B132" s="273" t="s">
        <v>2300</v>
      </c>
      <c r="C132" s="273" t="s">
        <v>2301</v>
      </c>
      <c r="D132" s="369" t="s">
        <v>2260</v>
      </c>
      <c r="E132" s="336">
        <v>30914.25</v>
      </c>
    </row>
    <row r="133" spans="1:5" ht="12.6" customHeight="1" x14ac:dyDescent="0.2">
      <c r="A133" s="339"/>
      <c r="B133" s="273"/>
      <c r="C133" s="273"/>
      <c r="D133" s="369"/>
      <c r="E133" s="336"/>
    </row>
    <row r="134" spans="1:5" ht="12.6" customHeight="1" x14ac:dyDescent="0.2">
      <c r="A134" s="295" t="s">
        <v>339</v>
      </c>
      <c r="D134" s="369"/>
      <c r="E134" s="330"/>
    </row>
    <row r="135" spans="1:5" ht="12.6" customHeight="1" x14ac:dyDescent="0.2">
      <c r="A135" s="295"/>
      <c r="B135" s="257" t="s">
        <v>2302</v>
      </c>
      <c r="C135" s="257" t="s">
        <v>1472</v>
      </c>
      <c r="D135" s="369" t="s">
        <v>2165</v>
      </c>
      <c r="E135" s="330">
        <v>10305232.060000001</v>
      </c>
    </row>
    <row r="136" spans="1:5" ht="12.6" customHeight="1" x14ac:dyDescent="0.2">
      <c r="A136" s="295"/>
      <c r="B136" s="257" t="s">
        <v>2303</v>
      </c>
      <c r="C136" s="257" t="s">
        <v>1472</v>
      </c>
      <c r="D136" s="369" t="s">
        <v>2165</v>
      </c>
      <c r="E136" s="330">
        <v>1352000.1560000002</v>
      </c>
    </row>
    <row r="137" spans="1:5" ht="12.6" customHeight="1" x14ac:dyDescent="0.2">
      <c r="A137" s="295"/>
      <c r="B137" s="257" t="s">
        <v>2304</v>
      </c>
      <c r="C137" s="257" t="s">
        <v>2305</v>
      </c>
      <c r="D137" s="369" t="s">
        <v>2165</v>
      </c>
      <c r="E137" s="330">
        <v>5600</v>
      </c>
    </row>
    <row r="138" spans="1:5" ht="12.6" customHeight="1" x14ac:dyDescent="0.2">
      <c r="A138" s="295" t="s">
        <v>340</v>
      </c>
      <c r="B138" s="273"/>
      <c r="C138" s="273"/>
      <c r="D138" s="369"/>
      <c r="E138" s="330"/>
    </row>
    <row r="139" spans="1:5" ht="12.6" customHeight="1" x14ac:dyDescent="0.2">
      <c r="A139" s="341"/>
      <c r="B139" s="255" t="s">
        <v>2300</v>
      </c>
      <c r="C139" s="255" t="s">
        <v>2301</v>
      </c>
      <c r="D139" s="342" t="s">
        <v>2260</v>
      </c>
      <c r="E139" s="343">
        <v>2112</v>
      </c>
    </row>
    <row r="140" spans="1:5" ht="12.6" customHeight="1" x14ac:dyDescent="0.2">
      <c r="A140" s="370"/>
      <c r="B140" s="273" t="s">
        <v>2251</v>
      </c>
      <c r="C140" s="273" t="s">
        <v>2252</v>
      </c>
      <c r="D140" s="369" t="s">
        <v>2165</v>
      </c>
      <c r="E140" s="336">
        <v>120</v>
      </c>
    </row>
    <row r="141" spans="1:5" ht="12.6" customHeight="1" x14ac:dyDescent="0.2">
      <c r="A141" s="339"/>
      <c r="B141" s="273"/>
      <c r="C141" s="273"/>
      <c r="D141" s="369"/>
      <c r="E141" s="336"/>
    </row>
    <row r="142" spans="1:5" ht="12.6" customHeight="1" x14ac:dyDescent="0.2">
      <c r="A142" s="295" t="s">
        <v>362</v>
      </c>
      <c r="B142" s="273"/>
      <c r="C142" s="273"/>
      <c r="D142" s="369"/>
      <c r="E142" s="344"/>
    </row>
    <row r="143" spans="1:5" ht="12.6" customHeight="1" x14ac:dyDescent="0.2">
      <c r="A143" s="295"/>
      <c r="B143" s="257" t="s">
        <v>2255</v>
      </c>
      <c r="C143" s="257" t="s">
        <v>2154</v>
      </c>
      <c r="D143" s="369" t="s">
        <v>2306</v>
      </c>
      <c r="E143" s="290">
        <v>209540.875</v>
      </c>
    </row>
    <row r="144" spans="1:5" ht="12.6" customHeight="1" x14ac:dyDescent="0.2">
      <c r="A144" s="295"/>
      <c r="B144" s="273"/>
      <c r="C144" s="273"/>
      <c r="D144" s="369"/>
    </row>
    <row r="145" spans="1:5" s="257" customFormat="1" ht="12.6" customHeight="1" x14ac:dyDescent="0.2">
      <c r="A145" s="295" t="s">
        <v>341</v>
      </c>
      <c r="B145" s="273"/>
      <c r="C145" s="273"/>
      <c r="D145" s="369"/>
      <c r="E145" s="330"/>
    </row>
    <row r="146" spans="1:5" ht="12.6" customHeight="1" x14ac:dyDescent="0.2">
      <c r="B146" s="273" t="s">
        <v>2175</v>
      </c>
      <c r="C146" s="273" t="s">
        <v>2177</v>
      </c>
      <c r="D146" s="369" t="s">
        <v>2165</v>
      </c>
      <c r="E146" s="345">
        <v>417000</v>
      </c>
    </row>
    <row r="147" spans="1:5" ht="12.6" customHeight="1" x14ac:dyDescent="0.2">
      <c r="B147" s="273"/>
      <c r="C147" s="273"/>
      <c r="D147" s="369"/>
      <c r="E147" s="345"/>
    </row>
    <row r="148" spans="1:5" ht="12.6" customHeight="1" x14ac:dyDescent="0.2">
      <c r="A148" s="295" t="s">
        <v>363</v>
      </c>
      <c r="B148" s="273"/>
      <c r="C148" s="273"/>
      <c r="D148" s="369"/>
      <c r="E148" s="330"/>
    </row>
    <row r="149" spans="1:5" ht="12.6" customHeight="1" x14ac:dyDescent="0.2">
      <c r="B149" s="273" t="s">
        <v>2166</v>
      </c>
      <c r="C149" s="273" t="s">
        <v>2167</v>
      </c>
      <c r="D149" s="369" t="s">
        <v>1268</v>
      </c>
      <c r="E149" s="345">
        <v>180432</v>
      </c>
    </row>
    <row r="150" spans="1:5" ht="12.6" customHeight="1" x14ac:dyDescent="0.2">
      <c r="B150" s="273"/>
      <c r="C150" s="273"/>
      <c r="D150" s="369"/>
      <c r="E150" s="345"/>
    </row>
    <row r="151" spans="1:5" ht="12.6" customHeight="1" x14ac:dyDescent="0.2">
      <c r="A151" s="295" t="s">
        <v>343</v>
      </c>
      <c r="D151" s="369"/>
      <c r="E151" s="345"/>
    </row>
    <row r="152" spans="1:5" ht="12.6" customHeight="1" x14ac:dyDescent="0.2">
      <c r="B152" s="257" t="s">
        <v>2307</v>
      </c>
      <c r="D152" s="369" t="s">
        <v>2260</v>
      </c>
      <c r="E152" s="290">
        <v>4182.37</v>
      </c>
    </row>
    <row r="153" spans="1:5" ht="11.85" customHeight="1" x14ac:dyDescent="0.2">
      <c r="B153" s="257" t="s">
        <v>2308</v>
      </c>
      <c r="C153" s="257" t="s">
        <v>2826</v>
      </c>
      <c r="D153" s="369" t="s">
        <v>2165</v>
      </c>
      <c r="E153" s="290">
        <v>18614.41</v>
      </c>
    </row>
    <row r="154" spans="1:5" ht="11.85" customHeight="1" x14ac:dyDescent="0.2">
      <c r="C154" s="257" t="s">
        <v>2263</v>
      </c>
      <c r="D154" s="369"/>
      <c r="E154" s="290">
        <v>250</v>
      </c>
    </row>
    <row r="155" spans="1:5" ht="11.85" customHeight="1" x14ac:dyDescent="0.2">
      <c r="B155" s="257" t="s">
        <v>2251</v>
      </c>
      <c r="C155" s="257" t="s">
        <v>2252</v>
      </c>
      <c r="D155" s="369" t="s">
        <v>2165</v>
      </c>
      <c r="E155" s="290">
        <v>5120</v>
      </c>
    </row>
    <row r="156" spans="1:5" ht="11.85" customHeight="1" x14ac:dyDescent="0.2">
      <c r="B156" s="257" t="s">
        <v>2311</v>
      </c>
      <c r="C156" s="257" t="s">
        <v>2312</v>
      </c>
      <c r="D156" s="369" t="s">
        <v>2165</v>
      </c>
      <c r="E156" s="346">
        <v>5000</v>
      </c>
    </row>
    <row r="157" spans="1:5" ht="11.85" customHeight="1" x14ac:dyDescent="0.2">
      <c r="B157" s="257" t="s">
        <v>2309</v>
      </c>
      <c r="C157" s="257" t="s">
        <v>2310</v>
      </c>
      <c r="D157" s="369" t="s">
        <v>2165</v>
      </c>
      <c r="E157" s="290">
        <v>3000</v>
      </c>
    </row>
    <row r="158" spans="1:5" ht="11.85" customHeight="1" x14ac:dyDescent="0.2">
      <c r="B158" s="257" t="s">
        <v>2827</v>
      </c>
      <c r="C158" s="257" t="s">
        <v>1953</v>
      </c>
      <c r="D158" s="369" t="s">
        <v>2165</v>
      </c>
      <c r="E158" s="290">
        <v>400</v>
      </c>
    </row>
    <row r="159" spans="1:5" ht="11.85" customHeight="1" x14ac:dyDescent="0.2">
      <c r="B159" s="257" t="s">
        <v>2313</v>
      </c>
      <c r="C159" s="257" t="s">
        <v>2254</v>
      </c>
      <c r="D159" s="369" t="s">
        <v>2165</v>
      </c>
      <c r="E159" s="290">
        <v>185364.30599999998</v>
      </c>
    </row>
    <row r="160" spans="1:5" ht="11.85" customHeight="1" x14ac:dyDescent="0.2">
      <c r="A160" s="255"/>
      <c r="B160" s="255"/>
      <c r="C160" s="255"/>
      <c r="D160" s="342"/>
      <c r="E160" s="784"/>
    </row>
    <row r="161" spans="1:5" ht="11.85" customHeight="1" x14ac:dyDescent="0.2">
      <c r="A161" s="268" t="s">
        <v>1342</v>
      </c>
      <c r="B161" s="268"/>
      <c r="C161" s="268"/>
      <c r="D161" s="296"/>
      <c r="E161" s="298"/>
    </row>
    <row r="162" spans="1:5" ht="11.85" customHeight="1" x14ac:dyDescent="0.2">
      <c r="A162" s="268" t="s">
        <v>1343</v>
      </c>
      <c r="B162" s="269"/>
      <c r="C162" s="269"/>
      <c r="D162" s="296"/>
      <c r="E162" s="785"/>
    </row>
    <row r="163" spans="1:5" ht="11.85" customHeight="1" x14ac:dyDescent="0.2">
      <c r="A163" s="268" t="s">
        <v>1991</v>
      </c>
      <c r="B163" s="268"/>
      <c r="C163" s="268"/>
      <c r="D163" s="297"/>
      <c r="E163" s="268"/>
    </row>
    <row r="164" spans="1:5" ht="11.85" customHeight="1" x14ac:dyDescent="0.2">
      <c r="E164" s="345"/>
    </row>
  </sheetData>
  <mergeCells count="6">
    <mergeCell ref="B4:E4"/>
    <mergeCell ref="A5:A6"/>
    <mergeCell ref="B5:B6"/>
    <mergeCell ref="C5:C6"/>
    <mergeCell ref="E5:E6"/>
    <mergeCell ref="A103:A111"/>
  </mergeCells>
  <printOptions horizontalCentered="1"/>
  <pageMargins left="0.78740157480314965" right="0.78740157480314965" top="0.78740157480314965" bottom="0.78740157480314965" header="0.51181102362204722" footer="0.39370078740157483"/>
  <pageSetup paperSize="9" orientation="portrait" r:id="rId1"/>
  <headerFooter alignWithMargins="0">
    <oddFooter xml:space="preserve">&amp;R&amp;8&amp;P+42 &amp;10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7D9FA-FC61-4F94-BAE8-037AAFE00169}">
  <dimension ref="A1:D97"/>
  <sheetViews>
    <sheetView zoomScaleNormal="100" zoomScaleSheetLayoutView="75" workbookViewId="0">
      <selection activeCell="C29" activeCellId="2" sqref="A1 D29 C29"/>
    </sheetView>
  </sheetViews>
  <sheetFormatPr baseColWidth="10" defaultRowHeight="12" customHeight="1" x14ac:dyDescent="0.2"/>
  <cols>
    <col min="1" max="1" width="33.28515625" style="257" customWidth="1"/>
    <col min="2" max="2" width="15.7109375" style="369" customWidth="1"/>
    <col min="3" max="3" width="25.42578125" style="264" customWidth="1"/>
    <col min="4" max="16384" width="11.42578125" style="86"/>
  </cols>
  <sheetData>
    <row r="1" spans="1:3" ht="19.5" customHeight="1" x14ac:dyDescent="0.2">
      <c r="A1" s="756" t="s">
        <v>2710</v>
      </c>
      <c r="B1" s="756"/>
      <c r="C1" s="274"/>
    </row>
    <row r="2" spans="1:3" ht="12" customHeight="1" x14ac:dyDescent="0.2">
      <c r="A2" s="256"/>
      <c r="B2" s="257"/>
    </row>
    <row r="3" spans="1:3" ht="12.75" x14ac:dyDescent="0.2">
      <c r="A3" s="686" t="s">
        <v>2661</v>
      </c>
      <c r="B3" s="686"/>
      <c r="C3" s="686"/>
    </row>
    <row r="4" spans="1:3" ht="12.75" x14ac:dyDescent="0.2">
      <c r="A4" s="258"/>
      <c r="B4" s="258"/>
      <c r="C4" s="299"/>
    </row>
    <row r="5" spans="1:3" ht="12" customHeight="1" x14ac:dyDescent="0.2">
      <c r="A5" s="292" t="s">
        <v>1266</v>
      </c>
      <c r="B5" s="300" t="s">
        <v>2828</v>
      </c>
      <c r="C5" s="347" t="s">
        <v>1284</v>
      </c>
    </row>
    <row r="6" spans="1:3" ht="9" customHeight="1" x14ac:dyDescent="0.2">
      <c r="A6" s="273"/>
      <c r="C6" s="348"/>
    </row>
    <row r="7" spans="1:3" ht="11.25" customHeight="1" x14ac:dyDescent="0.2">
      <c r="A7" s="257" t="s">
        <v>2273</v>
      </c>
      <c r="B7" s="369" t="s">
        <v>2165</v>
      </c>
      <c r="C7" s="264">
        <v>130</v>
      </c>
    </row>
    <row r="8" spans="1:3" ht="11.25" customHeight="1" x14ac:dyDescent="0.2">
      <c r="A8" s="257" t="s">
        <v>2259</v>
      </c>
      <c r="B8" s="369" t="s">
        <v>2260</v>
      </c>
      <c r="C8" s="264">
        <v>4282.37</v>
      </c>
    </row>
    <row r="9" spans="1:3" ht="11.25" customHeight="1" x14ac:dyDescent="0.2">
      <c r="A9" s="257" t="s">
        <v>2304</v>
      </c>
      <c r="B9" s="369" t="s">
        <v>2165</v>
      </c>
      <c r="C9" s="264">
        <v>5600</v>
      </c>
    </row>
    <row r="10" spans="1:3" ht="11.25" customHeight="1" x14ac:dyDescent="0.2">
      <c r="A10" s="257" t="s">
        <v>2275</v>
      </c>
      <c r="B10" s="369" t="s">
        <v>2165</v>
      </c>
      <c r="C10" s="264">
        <v>150</v>
      </c>
    </row>
    <row r="11" spans="1:3" ht="11.25" customHeight="1" x14ac:dyDescent="0.2">
      <c r="A11" s="257" t="s">
        <v>2255</v>
      </c>
      <c r="B11" s="369" t="s">
        <v>2165</v>
      </c>
      <c r="C11" s="264">
        <v>238371.875</v>
      </c>
    </row>
    <row r="12" spans="1:3" ht="12" customHeight="1" x14ac:dyDescent="0.2">
      <c r="A12" s="257" t="s">
        <v>2277</v>
      </c>
      <c r="B12" s="369" t="s">
        <v>2165</v>
      </c>
      <c r="C12" s="264">
        <v>1737</v>
      </c>
    </row>
    <row r="13" spans="1:3" ht="12" customHeight="1" x14ac:dyDescent="0.2">
      <c r="A13" s="257" t="s">
        <v>2169</v>
      </c>
      <c r="B13" s="369" t="s">
        <v>2165</v>
      </c>
      <c r="C13" s="264">
        <v>4536.3999999999996</v>
      </c>
    </row>
    <row r="14" spans="1:3" ht="12" customHeight="1" x14ac:dyDescent="0.2">
      <c r="A14" s="257" t="s">
        <v>2185</v>
      </c>
      <c r="B14" s="369" t="s">
        <v>2165</v>
      </c>
      <c r="C14" s="264">
        <v>1000</v>
      </c>
    </row>
    <row r="15" spans="1:3" ht="12" customHeight="1" x14ac:dyDescent="0.2">
      <c r="A15" s="257" t="s">
        <v>2279</v>
      </c>
      <c r="B15" s="369" t="s">
        <v>2165</v>
      </c>
      <c r="C15" s="264">
        <v>600</v>
      </c>
    </row>
    <row r="16" spans="1:3" ht="12" customHeight="1" x14ac:dyDescent="0.2">
      <c r="A16" s="257" t="s">
        <v>2314</v>
      </c>
      <c r="B16" s="369" t="s">
        <v>2165</v>
      </c>
      <c r="C16" s="264">
        <v>50</v>
      </c>
    </row>
    <row r="17" spans="1:3" ht="11.25" customHeight="1" x14ac:dyDescent="0.2">
      <c r="A17" s="257" t="s">
        <v>1187</v>
      </c>
      <c r="B17" s="369" t="s">
        <v>1268</v>
      </c>
      <c r="C17" s="264">
        <v>110292</v>
      </c>
    </row>
    <row r="18" spans="1:3" ht="11.25" customHeight="1" x14ac:dyDescent="0.2">
      <c r="A18" s="257" t="s">
        <v>2179</v>
      </c>
      <c r="B18" s="369" t="s">
        <v>2165</v>
      </c>
      <c r="C18" s="264">
        <v>1205190</v>
      </c>
    </row>
    <row r="19" spans="1:3" ht="11.25" customHeight="1" x14ac:dyDescent="0.2">
      <c r="A19" s="257" t="s">
        <v>2188</v>
      </c>
      <c r="B19" s="369" t="s">
        <v>2165</v>
      </c>
      <c r="C19" s="264">
        <v>4570</v>
      </c>
    </row>
    <row r="20" spans="1:3" ht="11.25" customHeight="1" x14ac:dyDescent="0.2">
      <c r="A20" s="257" t="s">
        <v>2190</v>
      </c>
      <c r="B20" s="369" t="s">
        <v>2165</v>
      </c>
      <c r="C20" s="264">
        <v>1930</v>
      </c>
    </row>
    <row r="21" spans="1:3" ht="11.25" customHeight="1" x14ac:dyDescent="0.2">
      <c r="A21" s="257" t="s">
        <v>2246</v>
      </c>
      <c r="B21" s="369" t="s">
        <v>1268</v>
      </c>
      <c r="C21" s="264">
        <v>869</v>
      </c>
    </row>
    <row r="22" spans="1:3" ht="11.25" customHeight="1" x14ac:dyDescent="0.2">
      <c r="A22" s="257" t="s">
        <v>2166</v>
      </c>
      <c r="B22" s="369" t="s">
        <v>1268</v>
      </c>
      <c r="C22" s="264">
        <v>1588556</v>
      </c>
    </row>
    <row r="23" spans="1:3" ht="11.25" customHeight="1" x14ac:dyDescent="0.2">
      <c r="A23" s="257" t="s">
        <v>2302</v>
      </c>
      <c r="B23" s="369" t="s">
        <v>2165</v>
      </c>
      <c r="C23" s="264">
        <v>10305232.060000001</v>
      </c>
    </row>
    <row r="24" spans="1:3" ht="11.25" customHeight="1" x14ac:dyDescent="0.2">
      <c r="A24" s="257" t="s">
        <v>2303</v>
      </c>
      <c r="B24" s="369" t="s">
        <v>2165</v>
      </c>
      <c r="C24" s="264">
        <v>1352000.1560000002</v>
      </c>
    </row>
    <row r="25" spans="1:3" ht="11.25" customHeight="1" x14ac:dyDescent="0.2">
      <c r="A25" s="257" t="s">
        <v>2281</v>
      </c>
      <c r="B25" s="369" t="s">
        <v>2165</v>
      </c>
      <c r="C25" s="264">
        <v>200</v>
      </c>
    </row>
    <row r="26" spans="1:3" ht="11.25" customHeight="1" x14ac:dyDescent="0.2">
      <c r="A26" s="257" t="s">
        <v>2824</v>
      </c>
      <c r="B26" s="369" t="s">
        <v>2165</v>
      </c>
      <c r="C26" s="264">
        <v>150</v>
      </c>
    </row>
    <row r="27" spans="1:3" ht="11.25" customHeight="1" x14ac:dyDescent="0.2">
      <c r="A27" s="257" t="s">
        <v>2251</v>
      </c>
      <c r="B27" s="369" t="s">
        <v>2165</v>
      </c>
      <c r="C27" s="264">
        <v>6610</v>
      </c>
    </row>
    <row r="28" spans="1:3" ht="12" customHeight="1" x14ac:dyDescent="0.2">
      <c r="A28" s="257" t="s">
        <v>2308</v>
      </c>
      <c r="B28" s="369" t="s">
        <v>2165</v>
      </c>
      <c r="C28" s="264">
        <v>20124.41</v>
      </c>
    </row>
    <row r="29" spans="1:3" ht="12" customHeight="1" x14ac:dyDescent="0.2">
      <c r="A29" s="257" t="s">
        <v>2283</v>
      </c>
      <c r="B29" s="369" t="s">
        <v>2165</v>
      </c>
      <c r="C29" s="264">
        <v>100</v>
      </c>
    </row>
    <row r="30" spans="1:3" ht="12" customHeight="1" x14ac:dyDescent="0.2">
      <c r="A30" s="257" t="s">
        <v>2315</v>
      </c>
      <c r="B30" s="369" t="s">
        <v>2165</v>
      </c>
      <c r="C30" s="264">
        <v>150</v>
      </c>
    </row>
    <row r="31" spans="1:3" ht="12" customHeight="1" x14ac:dyDescent="0.2">
      <c r="A31" s="257" t="s">
        <v>2192</v>
      </c>
      <c r="B31" s="369" t="s">
        <v>2165</v>
      </c>
      <c r="C31" s="264">
        <v>7650</v>
      </c>
    </row>
    <row r="32" spans="1:3" ht="12" customHeight="1" x14ac:dyDescent="0.2">
      <c r="A32" s="257" t="s">
        <v>2297</v>
      </c>
      <c r="B32" s="369" t="s">
        <v>2260</v>
      </c>
      <c r="C32" s="264">
        <v>50</v>
      </c>
    </row>
    <row r="33" spans="1:3" ht="12" customHeight="1" x14ac:dyDescent="0.2">
      <c r="A33" s="257" t="s">
        <v>2285</v>
      </c>
      <c r="B33" s="369" t="s">
        <v>2165</v>
      </c>
      <c r="C33" s="264">
        <v>57</v>
      </c>
    </row>
    <row r="34" spans="1:3" ht="12" customHeight="1" x14ac:dyDescent="0.2">
      <c r="A34" s="257" t="s">
        <v>2287</v>
      </c>
      <c r="B34" s="369" t="s">
        <v>2165</v>
      </c>
      <c r="C34" s="264">
        <v>30</v>
      </c>
    </row>
    <row r="35" spans="1:3" ht="12" customHeight="1" x14ac:dyDescent="0.2">
      <c r="A35" s="257" t="s">
        <v>2195</v>
      </c>
      <c r="B35" s="369" t="s">
        <v>2165</v>
      </c>
      <c r="C35" s="264">
        <v>2000</v>
      </c>
    </row>
    <row r="36" spans="1:3" ht="12" customHeight="1" x14ac:dyDescent="0.2">
      <c r="A36" s="257" t="s">
        <v>2316</v>
      </c>
      <c r="B36" s="369" t="s">
        <v>2165</v>
      </c>
      <c r="C36" s="264">
        <v>160</v>
      </c>
    </row>
    <row r="37" spans="1:3" ht="12" customHeight="1" x14ac:dyDescent="0.2">
      <c r="A37" s="257" t="s">
        <v>2317</v>
      </c>
      <c r="B37" s="369" t="s">
        <v>2165</v>
      </c>
      <c r="C37" s="264">
        <v>160</v>
      </c>
    </row>
    <row r="38" spans="1:3" ht="12" customHeight="1" x14ac:dyDescent="0.2">
      <c r="A38" s="257" t="s">
        <v>2318</v>
      </c>
      <c r="B38" s="369" t="s">
        <v>2165</v>
      </c>
      <c r="C38" s="264">
        <v>20</v>
      </c>
    </row>
    <row r="39" spans="1:3" ht="12" customHeight="1" x14ac:dyDescent="0.2">
      <c r="A39" s="257" t="s">
        <v>2171</v>
      </c>
      <c r="B39" s="369" t="s">
        <v>2165</v>
      </c>
      <c r="C39" s="264">
        <v>142740</v>
      </c>
    </row>
    <row r="40" spans="1:3" ht="12" customHeight="1" x14ac:dyDescent="0.2">
      <c r="A40" s="257" t="s">
        <v>2197</v>
      </c>
      <c r="B40" s="369" t="s">
        <v>2165</v>
      </c>
      <c r="C40" s="264">
        <v>3070</v>
      </c>
    </row>
    <row r="41" spans="1:3" ht="12" customHeight="1" x14ac:dyDescent="0.2">
      <c r="A41" s="257" t="s">
        <v>2199</v>
      </c>
      <c r="B41" s="369" t="s">
        <v>2165</v>
      </c>
      <c r="C41" s="264">
        <v>1650</v>
      </c>
    </row>
    <row r="42" spans="1:3" ht="12" customHeight="1" x14ac:dyDescent="0.2">
      <c r="A42" s="257" t="s">
        <v>1587</v>
      </c>
      <c r="B42" s="369" t="s">
        <v>2165</v>
      </c>
      <c r="C42" s="264">
        <v>4000</v>
      </c>
    </row>
    <row r="43" spans="1:3" ht="12" customHeight="1" x14ac:dyDescent="0.2">
      <c r="A43" s="257" t="s">
        <v>2201</v>
      </c>
      <c r="B43" s="369" t="s">
        <v>2165</v>
      </c>
      <c r="C43" s="264">
        <v>32800</v>
      </c>
    </row>
    <row r="44" spans="1:3" ht="12" customHeight="1" x14ac:dyDescent="0.2">
      <c r="A44" s="257" t="s">
        <v>2268</v>
      </c>
      <c r="B44" s="369" t="s">
        <v>2165</v>
      </c>
      <c r="C44" s="264">
        <v>250</v>
      </c>
    </row>
    <row r="45" spans="1:3" ht="12" customHeight="1" x14ac:dyDescent="0.2">
      <c r="A45" s="257" t="s">
        <v>2289</v>
      </c>
      <c r="B45" s="369" t="s">
        <v>2165</v>
      </c>
      <c r="C45" s="264">
        <v>150</v>
      </c>
    </row>
    <row r="46" spans="1:3" ht="12" customHeight="1" x14ac:dyDescent="0.2">
      <c r="A46" s="257" t="s">
        <v>2181</v>
      </c>
      <c r="B46" s="369" t="s">
        <v>2165</v>
      </c>
      <c r="C46" s="264">
        <v>12460</v>
      </c>
    </row>
    <row r="47" spans="1:3" ht="12" customHeight="1" x14ac:dyDescent="0.2">
      <c r="A47" s="257" t="s">
        <v>2203</v>
      </c>
      <c r="B47" s="369" t="s">
        <v>2165</v>
      </c>
      <c r="C47" s="264">
        <v>2000</v>
      </c>
    </row>
    <row r="48" spans="1:3" ht="12" customHeight="1" x14ac:dyDescent="0.2">
      <c r="A48" s="257" t="s">
        <v>2205</v>
      </c>
      <c r="B48" s="369" t="s">
        <v>2165</v>
      </c>
      <c r="C48" s="264">
        <v>1300</v>
      </c>
    </row>
    <row r="49" spans="1:4" ht="12" customHeight="1" x14ac:dyDescent="0.2">
      <c r="A49" s="257" t="s">
        <v>2319</v>
      </c>
      <c r="B49" s="369" t="s">
        <v>2165</v>
      </c>
      <c r="C49" s="264">
        <v>84</v>
      </c>
    </row>
    <row r="50" spans="1:4" ht="12" customHeight="1" x14ac:dyDescent="0.2">
      <c r="A50" s="257" t="s">
        <v>2208</v>
      </c>
      <c r="B50" s="369" t="s">
        <v>2165</v>
      </c>
      <c r="C50" s="264">
        <v>60</v>
      </c>
    </row>
    <row r="51" spans="1:4" ht="12" customHeight="1" x14ac:dyDescent="0.2">
      <c r="A51" s="257" t="s">
        <v>2311</v>
      </c>
      <c r="B51" s="369" t="s">
        <v>2165</v>
      </c>
      <c r="C51" s="264">
        <v>5000</v>
      </c>
    </row>
    <row r="52" spans="1:4" ht="12" customHeight="1" x14ac:dyDescent="0.2">
      <c r="A52" s="257" t="s">
        <v>2293</v>
      </c>
      <c r="B52" s="369" t="s">
        <v>2165</v>
      </c>
      <c r="C52" s="264">
        <v>130</v>
      </c>
    </row>
    <row r="53" spans="1:4" ht="12" customHeight="1" x14ac:dyDescent="0.2">
      <c r="A53" s="257" t="s">
        <v>2210</v>
      </c>
      <c r="B53" s="369" t="s">
        <v>2165</v>
      </c>
      <c r="C53" s="264">
        <v>2980</v>
      </c>
    </row>
    <row r="54" spans="1:4" ht="12" customHeight="1" x14ac:dyDescent="0.2">
      <c r="A54" s="257" t="s">
        <v>2213</v>
      </c>
      <c r="B54" s="369" t="s">
        <v>2165</v>
      </c>
      <c r="C54" s="264">
        <v>500</v>
      </c>
    </row>
    <row r="55" spans="1:4" ht="12" customHeight="1" x14ac:dyDescent="0.2">
      <c r="A55" s="257" t="s">
        <v>2320</v>
      </c>
      <c r="B55" s="369" t="s">
        <v>2165</v>
      </c>
      <c r="C55" s="264">
        <v>100</v>
      </c>
    </row>
    <row r="56" spans="1:4" ht="12" customHeight="1" x14ac:dyDescent="0.2">
      <c r="A56" s="257" t="s">
        <v>2215</v>
      </c>
      <c r="B56" s="369" t="s">
        <v>2165</v>
      </c>
      <c r="C56" s="264">
        <v>2050</v>
      </c>
      <c r="D56" s="786"/>
    </row>
    <row r="57" spans="1:4" ht="12" customHeight="1" x14ac:dyDescent="0.2">
      <c r="A57" s="257" t="s">
        <v>2217</v>
      </c>
      <c r="B57" s="369" t="s">
        <v>2165</v>
      </c>
      <c r="C57" s="264">
        <v>2905</v>
      </c>
    </row>
    <row r="58" spans="1:4" ht="12" customHeight="1" x14ac:dyDescent="0.2">
      <c r="A58" s="257" t="s">
        <v>2180</v>
      </c>
      <c r="B58" s="369" t="s">
        <v>2165</v>
      </c>
      <c r="C58" s="264">
        <v>29102</v>
      </c>
    </row>
    <row r="59" spans="1:4" ht="12" customHeight="1" x14ac:dyDescent="0.2">
      <c r="A59" s="257" t="s">
        <v>2309</v>
      </c>
      <c r="B59" s="369" t="s">
        <v>2165</v>
      </c>
      <c r="C59" s="264">
        <v>3000</v>
      </c>
    </row>
    <row r="60" spans="1:4" ht="12" customHeight="1" x14ac:dyDescent="0.2">
      <c r="A60" s="257" t="s">
        <v>2219</v>
      </c>
      <c r="B60" s="369" t="s">
        <v>2165</v>
      </c>
      <c r="C60" s="264">
        <v>12788</v>
      </c>
    </row>
    <row r="61" spans="1:4" ht="12" customHeight="1" x14ac:dyDescent="0.2">
      <c r="A61" s="257" t="s">
        <v>2321</v>
      </c>
      <c r="B61" s="369" t="s">
        <v>2165</v>
      </c>
      <c r="C61" s="264">
        <v>54</v>
      </c>
    </row>
    <row r="62" spans="1:4" ht="12" customHeight="1" x14ac:dyDescent="0.2">
      <c r="A62" s="257" t="s">
        <v>2249</v>
      </c>
      <c r="B62" s="369" t="s">
        <v>2165</v>
      </c>
      <c r="C62" s="264">
        <v>149368</v>
      </c>
    </row>
    <row r="63" spans="1:4" ht="12" customHeight="1" x14ac:dyDescent="0.2">
      <c r="A63" s="257" t="s">
        <v>2298</v>
      </c>
      <c r="B63" s="369" t="s">
        <v>2260</v>
      </c>
      <c r="C63" s="264">
        <v>500.35</v>
      </c>
    </row>
    <row r="64" spans="1:4" ht="12" customHeight="1" x14ac:dyDescent="0.2">
      <c r="A64" s="257" t="s">
        <v>1114</v>
      </c>
      <c r="B64" s="369" t="s">
        <v>1268</v>
      </c>
      <c r="C64" s="264">
        <v>46</v>
      </c>
    </row>
    <row r="65" spans="1:3" ht="12" customHeight="1" x14ac:dyDescent="0.2">
      <c r="A65" s="257" t="s">
        <v>2221</v>
      </c>
      <c r="B65" s="369" t="s">
        <v>2165</v>
      </c>
      <c r="C65" s="264">
        <v>800</v>
      </c>
    </row>
    <row r="66" spans="1:3" ht="12" customHeight="1" x14ac:dyDescent="0.2">
      <c r="A66" s="257" t="s">
        <v>2258</v>
      </c>
      <c r="B66" s="369" t="s">
        <v>2165</v>
      </c>
      <c r="C66" s="264">
        <v>7000</v>
      </c>
    </row>
    <row r="67" spans="1:3" ht="12" customHeight="1" x14ac:dyDescent="0.2">
      <c r="A67" s="257" t="s">
        <v>2224</v>
      </c>
      <c r="B67" s="369" t="s">
        <v>2165</v>
      </c>
      <c r="C67" s="264">
        <v>3750</v>
      </c>
    </row>
    <row r="68" spans="1:3" ht="12" customHeight="1" x14ac:dyDescent="0.2">
      <c r="A68" s="257" t="s">
        <v>2295</v>
      </c>
      <c r="B68" s="369" t="s">
        <v>2165</v>
      </c>
      <c r="C68" s="264">
        <v>80</v>
      </c>
    </row>
    <row r="69" spans="1:3" ht="12" customHeight="1" x14ac:dyDescent="0.2">
      <c r="A69" s="257" t="s">
        <v>2228</v>
      </c>
      <c r="B69" s="369" t="s">
        <v>2165</v>
      </c>
      <c r="C69" s="264">
        <v>350</v>
      </c>
    </row>
    <row r="70" spans="1:3" ht="12" customHeight="1" x14ac:dyDescent="0.2">
      <c r="A70" s="257" t="s">
        <v>2230</v>
      </c>
      <c r="B70" s="369" t="s">
        <v>2165</v>
      </c>
      <c r="C70" s="264">
        <v>7700</v>
      </c>
    </row>
    <row r="71" spans="1:3" ht="12" customHeight="1" x14ac:dyDescent="0.2">
      <c r="A71" s="257" t="s">
        <v>2232</v>
      </c>
      <c r="B71" s="369" t="s">
        <v>2165</v>
      </c>
      <c r="C71" s="264">
        <v>1800</v>
      </c>
    </row>
    <row r="72" spans="1:3" ht="12" customHeight="1" x14ac:dyDescent="0.2">
      <c r="A72" s="257" t="s">
        <v>2234</v>
      </c>
      <c r="B72" s="369" t="s">
        <v>2165</v>
      </c>
      <c r="C72" s="264">
        <v>300</v>
      </c>
    </row>
    <row r="73" spans="1:3" ht="12" customHeight="1" x14ac:dyDescent="0.2">
      <c r="A73" s="257" t="s">
        <v>2236</v>
      </c>
      <c r="B73" s="369" t="s">
        <v>2165</v>
      </c>
      <c r="C73" s="264">
        <v>100</v>
      </c>
    </row>
    <row r="74" spans="1:3" ht="12" customHeight="1" x14ac:dyDescent="0.2">
      <c r="A74" s="257" t="s">
        <v>2173</v>
      </c>
      <c r="B74" s="369" t="s">
        <v>1268</v>
      </c>
      <c r="C74" s="264">
        <v>10</v>
      </c>
    </row>
    <row r="75" spans="1:3" ht="12" customHeight="1" x14ac:dyDescent="0.2">
      <c r="A75" s="257" t="s">
        <v>2300</v>
      </c>
      <c r="B75" s="369" t="s">
        <v>2260</v>
      </c>
      <c r="C75" s="264">
        <v>33026.25</v>
      </c>
    </row>
    <row r="76" spans="1:3" ht="12" customHeight="1" x14ac:dyDescent="0.2">
      <c r="A76" s="257" t="s">
        <v>1142</v>
      </c>
      <c r="B76" s="369" t="s">
        <v>2165</v>
      </c>
      <c r="C76" s="264">
        <v>21000</v>
      </c>
    </row>
    <row r="77" spans="1:3" ht="12" customHeight="1" x14ac:dyDescent="0.2">
      <c r="A77" s="257" t="s">
        <v>2163</v>
      </c>
      <c r="B77" s="369" t="s">
        <v>2165</v>
      </c>
      <c r="C77" s="264">
        <v>22574300.129999999</v>
      </c>
    </row>
    <row r="78" spans="1:3" ht="12" customHeight="1" x14ac:dyDescent="0.2">
      <c r="A78" s="257" t="s">
        <v>2175</v>
      </c>
      <c r="B78" s="369" t="s">
        <v>2165</v>
      </c>
      <c r="C78" s="264">
        <v>1057000</v>
      </c>
    </row>
    <row r="79" spans="1:3" ht="12" customHeight="1" x14ac:dyDescent="0.2">
      <c r="A79" s="257" t="s">
        <v>2238</v>
      </c>
      <c r="B79" s="369" t="s">
        <v>2165</v>
      </c>
      <c r="C79" s="264">
        <v>2380</v>
      </c>
    </row>
    <row r="80" spans="1:3" ht="12" customHeight="1" x14ac:dyDescent="0.2">
      <c r="A80" s="257" t="s">
        <v>1950</v>
      </c>
      <c r="B80" s="369" t="s">
        <v>2165</v>
      </c>
      <c r="C80" s="264">
        <v>400</v>
      </c>
    </row>
    <row r="81" spans="1:4" ht="12" customHeight="1" x14ac:dyDescent="0.2">
      <c r="A81" s="257" t="s">
        <v>2240</v>
      </c>
      <c r="B81" s="369" t="s">
        <v>2165</v>
      </c>
      <c r="C81" s="264">
        <v>2000</v>
      </c>
    </row>
    <row r="82" spans="1:4" ht="12" customHeight="1" x14ac:dyDescent="0.2">
      <c r="A82" s="257" t="s">
        <v>2313</v>
      </c>
      <c r="B82" s="369" t="s">
        <v>2165</v>
      </c>
      <c r="C82" s="264">
        <v>186264.30599999998</v>
      </c>
    </row>
    <row r="83" spans="1:4" ht="12" customHeight="1" x14ac:dyDescent="0.2">
      <c r="A83" s="257" t="s">
        <v>2242</v>
      </c>
      <c r="B83" s="369" t="s">
        <v>2165</v>
      </c>
      <c r="C83" s="264">
        <v>3000</v>
      </c>
    </row>
    <row r="84" spans="1:4" ht="12" customHeight="1" x14ac:dyDescent="0.2">
      <c r="A84" s="255" t="s">
        <v>2244</v>
      </c>
      <c r="B84" s="342" t="s">
        <v>2165</v>
      </c>
      <c r="C84" s="274">
        <v>2050</v>
      </c>
    </row>
    <row r="85" spans="1:4" ht="12" customHeight="1" x14ac:dyDescent="0.2">
      <c r="A85" s="268" t="s">
        <v>1343</v>
      </c>
      <c r="C85" s="348"/>
    </row>
    <row r="86" spans="1:4" ht="12.75" x14ac:dyDescent="0.2">
      <c r="A86" s="268" t="s">
        <v>2322</v>
      </c>
      <c r="B86" s="269"/>
      <c r="C86" s="349"/>
    </row>
    <row r="87" spans="1:4" ht="12.75" x14ac:dyDescent="0.2">
      <c r="C87" s="350"/>
      <c r="D87" s="267"/>
    </row>
    <row r="88" spans="1:4" ht="12.75" x14ac:dyDescent="0.2">
      <c r="C88" s="350"/>
    </row>
    <row r="89" spans="1:4" ht="12.75" x14ac:dyDescent="0.2">
      <c r="A89" s="687"/>
      <c r="B89" s="687"/>
      <c r="C89" s="687"/>
    </row>
    <row r="90" spans="1:4" ht="12" customHeight="1" x14ac:dyDescent="0.2">
      <c r="C90" s="350"/>
      <c r="D90" s="267"/>
    </row>
    <row r="91" spans="1:4" ht="12" customHeight="1" x14ac:dyDescent="0.2">
      <c r="C91" s="350"/>
    </row>
    <row r="92" spans="1:4" ht="12" customHeight="1" x14ac:dyDescent="0.2">
      <c r="C92" s="350"/>
    </row>
    <row r="93" spans="1:4" ht="12" customHeight="1" x14ac:dyDescent="0.2">
      <c r="C93" s="350"/>
    </row>
    <row r="94" spans="1:4" ht="12" customHeight="1" x14ac:dyDescent="0.2">
      <c r="C94" s="350"/>
    </row>
    <row r="95" spans="1:4" ht="12" customHeight="1" x14ac:dyDescent="0.2">
      <c r="C95" s="350"/>
    </row>
    <row r="96" spans="1:4" ht="12" customHeight="1" x14ac:dyDescent="0.2">
      <c r="C96" s="350"/>
    </row>
    <row r="97" spans="3:3" ht="12" customHeight="1" x14ac:dyDescent="0.2">
      <c r="C97" s="350"/>
    </row>
  </sheetData>
  <mergeCells count="2">
    <mergeCell ref="A89:C89"/>
    <mergeCell ref="A3:C3"/>
  </mergeCells>
  <printOptions horizontalCentered="1"/>
  <pageMargins left="0.59055118110236227" right="0.59055118110236227" top="0.59055118110236227" bottom="0.78740157480314965" header="0.59055118110236227" footer="0.39370078740157483"/>
  <pageSetup paperSize="9" orientation="portrait" r:id="rId1"/>
  <headerFooter alignWithMargins="0">
    <oddFooter xml:space="preserve">&amp;R&amp;8&amp;P+45 &amp;9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8952-9834-4DA5-B427-9F0DAA19FFDE}">
  <dimension ref="A3:M31"/>
  <sheetViews>
    <sheetView topLeftCell="D7" zoomScale="70" zoomScaleNormal="70" workbookViewId="0">
      <selection activeCell="I11" sqref="I11:M11"/>
    </sheetView>
  </sheetViews>
  <sheetFormatPr baseColWidth="10" defaultRowHeight="14.25" x14ac:dyDescent="0.2"/>
  <cols>
    <col min="1" max="1" width="4.28515625" style="578" bestFit="1" customWidth="1"/>
    <col min="2" max="2" width="17.85546875" style="578" bestFit="1" customWidth="1"/>
    <col min="3" max="3" width="19.85546875" style="578" bestFit="1" customWidth="1"/>
    <col min="4" max="4" width="15" style="578" bestFit="1" customWidth="1"/>
    <col min="5" max="5" width="58.7109375" style="578" customWidth="1"/>
    <col min="6" max="6" width="36.5703125" style="578" customWidth="1"/>
    <col min="7" max="7" width="29.85546875" style="578" customWidth="1"/>
    <col min="8" max="8" width="13.140625" style="11" bestFit="1" customWidth="1"/>
    <col min="9" max="9" width="24" style="11" customWidth="1"/>
    <col min="10" max="10" width="22.42578125" style="11" customWidth="1"/>
    <col min="11" max="11" width="12.28515625" style="11" bestFit="1" customWidth="1"/>
    <col min="12" max="12" width="9.42578125" style="11" bestFit="1" customWidth="1"/>
    <col min="13" max="13" width="28.7109375" style="11" bestFit="1" customWidth="1"/>
    <col min="14" max="14" width="10" style="11" bestFit="1" customWidth="1"/>
    <col min="15" max="15" width="9.7109375" style="11" bestFit="1" customWidth="1"/>
    <col min="16" max="16" width="13.85546875" style="11" bestFit="1" customWidth="1"/>
    <col min="17" max="17" width="17.85546875" style="11" bestFit="1" customWidth="1"/>
    <col min="18" max="16384" width="11.42578125" style="11"/>
  </cols>
  <sheetData>
    <row r="3" spans="1:13" x14ac:dyDescent="0.2">
      <c r="A3" s="688" t="s">
        <v>2662</v>
      </c>
      <c r="B3" s="688"/>
      <c r="C3" s="688"/>
      <c r="D3" s="688"/>
      <c r="E3" s="688"/>
      <c r="F3" s="688"/>
      <c r="G3" s="688"/>
    </row>
    <row r="4" spans="1:13" s="10" customFormat="1" ht="36" x14ac:dyDescent="0.2">
      <c r="A4" s="575" t="s">
        <v>73</v>
      </c>
      <c r="B4" s="575" t="s">
        <v>23</v>
      </c>
      <c r="C4" s="575" t="s">
        <v>74</v>
      </c>
      <c r="D4" s="575" t="s">
        <v>75</v>
      </c>
      <c r="E4" s="575" t="s">
        <v>76</v>
      </c>
      <c r="F4" s="575" t="s">
        <v>77</v>
      </c>
      <c r="G4" s="575" t="s">
        <v>2544</v>
      </c>
      <c r="I4" s="572" t="s">
        <v>23</v>
      </c>
      <c r="J4" s="572" t="s">
        <v>78</v>
      </c>
    </row>
    <row r="5" spans="1:13" ht="25.5" x14ac:dyDescent="0.2">
      <c r="A5" s="576">
        <v>1</v>
      </c>
      <c r="B5" s="690" t="s">
        <v>27</v>
      </c>
      <c r="C5" s="576" t="s">
        <v>79</v>
      </c>
      <c r="D5" s="576" t="s">
        <v>80</v>
      </c>
      <c r="E5" s="576" t="s">
        <v>81</v>
      </c>
      <c r="F5" s="576" t="s">
        <v>82</v>
      </c>
      <c r="G5" s="577">
        <v>2547.12</v>
      </c>
      <c r="I5" s="573" t="s">
        <v>83</v>
      </c>
      <c r="J5" s="574">
        <v>2</v>
      </c>
    </row>
    <row r="6" spans="1:13" ht="25.5" x14ac:dyDescent="0.2">
      <c r="A6" s="576">
        <v>2</v>
      </c>
      <c r="B6" s="690"/>
      <c r="C6" s="576" t="s">
        <v>79</v>
      </c>
      <c r="D6" s="576" t="s">
        <v>80</v>
      </c>
      <c r="E6" s="576" t="s">
        <v>84</v>
      </c>
      <c r="F6" s="576" t="s">
        <v>85</v>
      </c>
      <c r="G6" s="577">
        <v>5162.75</v>
      </c>
      <c r="I6" s="573" t="s">
        <v>65</v>
      </c>
      <c r="J6" s="574">
        <v>2</v>
      </c>
    </row>
    <row r="7" spans="1:13" ht="25.5" x14ac:dyDescent="0.2">
      <c r="A7" s="576">
        <v>3</v>
      </c>
      <c r="B7" s="690" t="s">
        <v>65</v>
      </c>
      <c r="C7" s="576" t="s">
        <v>86</v>
      </c>
      <c r="D7" s="576" t="s">
        <v>87</v>
      </c>
      <c r="E7" s="576" t="s">
        <v>88</v>
      </c>
      <c r="F7" s="576" t="s">
        <v>89</v>
      </c>
      <c r="G7" s="577">
        <v>3793.05</v>
      </c>
      <c r="I7" s="573" t="s">
        <v>30</v>
      </c>
      <c r="J7" s="574">
        <v>2</v>
      </c>
    </row>
    <row r="8" spans="1:13" ht="25.5" x14ac:dyDescent="0.2">
      <c r="A8" s="576">
        <v>4</v>
      </c>
      <c r="B8" s="690"/>
      <c r="C8" s="576" t="s">
        <v>86</v>
      </c>
      <c r="D8" s="576" t="s">
        <v>87</v>
      </c>
      <c r="E8" s="576" t="s">
        <v>90</v>
      </c>
      <c r="F8" s="576" t="s">
        <v>91</v>
      </c>
      <c r="G8" s="577">
        <v>1663.42</v>
      </c>
      <c r="I8" s="573" t="s">
        <v>31</v>
      </c>
      <c r="J8" s="574">
        <v>4</v>
      </c>
    </row>
    <row r="9" spans="1:13" ht="25.5" x14ac:dyDescent="0.2">
      <c r="A9" s="576">
        <v>5</v>
      </c>
      <c r="B9" s="690" t="s">
        <v>30</v>
      </c>
      <c r="C9" s="576" t="s">
        <v>92</v>
      </c>
      <c r="D9" s="576" t="s">
        <v>93</v>
      </c>
      <c r="E9" s="576" t="s">
        <v>94</v>
      </c>
      <c r="F9" s="576" t="s">
        <v>95</v>
      </c>
      <c r="G9" s="577">
        <v>750.38</v>
      </c>
      <c r="I9" s="573" t="s">
        <v>40</v>
      </c>
      <c r="J9" s="574">
        <v>15</v>
      </c>
    </row>
    <row r="10" spans="1:13" ht="38.25" x14ac:dyDescent="0.2">
      <c r="A10" s="576">
        <v>6</v>
      </c>
      <c r="B10" s="690"/>
      <c r="C10" s="576" t="s">
        <v>96</v>
      </c>
      <c r="D10" s="576" t="s">
        <v>96</v>
      </c>
      <c r="E10" s="576" t="s">
        <v>97</v>
      </c>
      <c r="F10" s="576" t="s">
        <v>98</v>
      </c>
      <c r="G10" s="577">
        <v>1000</v>
      </c>
      <c r="I10" s="573" t="s">
        <v>41</v>
      </c>
      <c r="J10" s="574">
        <v>1</v>
      </c>
    </row>
    <row r="11" spans="1:13" ht="25.5" x14ac:dyDescent="0.2">
      <c r="A11" s="576">
        <v>7</v>
      </c>
      <c r="B11" s="690" t="s">
        <v>31</v>
      </c>
      <c r="C11" s="576" t="s">
        <v>99</v>
      </c>
      <c r="D11" s="576" t="s">
        <v>100</v>
      </c>
      <c r="E11" s="576" t="s">
        <v>101</v>
      </c>
      <c r="F11" s="576" t="s">
        <v>102</v>
      </c>
      <c r="G11" s="577">
        <v>1210.27</v>
      </c>
      <c r="I11" s="689" t="s">
        <v>2665</v>
      </c>
      <c r="J11" s="689"/>
      <c r="K11" s="689"/>
      <c r="L11" s="689"/>
      <c r="M11" s="689"/>
    </row>
    <row r="12" spans="1:13" ht="25.5" x14ac:dyDescent="0.2">
      <c r="A12" s="576">
        <v>8</v>
      </c>
      <c r="B12" s="690"/>
      <c r="C12" s="576" t="s">
        <v>103</v>
      </c>
      <c r="D12" s="576" t="s">
        <v>104</v>
      </c>
      <c r="E12" s="576" t="s">
        <v>105</v>
      </c>
      <c r="F12" s="576" t="s">
        <v>106</v>
      </c>
      <c r="G12" s="577">
        <v>1490.35</v>
      </c>
    </row>
    <row r="13" spans="1:13" ht="25.5" x14ac:dyDescent="0.2">
      <c r="A13" s="576">
        <v>9</v>
      </c>
      <c r="B13" s="690"/>
      <c r="C13" s="576" t="s">
        <v>31</v>
      </c>
      <c r="D13" s="576" t="s">
        <v>31</v>
      </c>
      <c r="E13" s="576" t="s">
        <v>107</v>
      </c>
      <c r="F13" s="576" t="s">
        <v>108</v>
      </c>
      <c r="G13" s="577">
        <v>202.08</v>
      </c>
    </row>
    <row r="14" spans="1:13" ht="25.5" x14ac:dyDescent="0.2">
      <c r="A14" s="576">
        <v>10</v>
      </c>
      <c r="B14" s="690"/>
      <c r="C14" s="576" t="s">
        <v>104</v>
      </c>
      <c r="D14" s="576" t="s">
        <v>109</v>
      </c>
      <c r="E14" s="576" t="s">
        <v>110</v>
      </c>
      <c r="F14" s="576" t="s">
        <v>111</v>
      </c>
      <c r="G14" s="577">
        <v>7159.62</v>
      </c>
    </row>
    <row r="15" spans="1:13" ht="25.5" x14ac:dyDescent="0.2">
      <c r="A15" s="576">
        <v>11</v>
      </c>
      <c r="B15" s="690" t="s">
        <v>40</v>
      </c>
      <c r="C15" s="576" t="s">
        <v>112</v>
      </c>
      <c r="D15" s="576" t="s">
        <v>113</v>
      </c>
      <c r="E15" s="576" t="s">
        <v>114</v>
      </c>
      <c r="F15" s="576" t="s">
        <v>115</v>
      </c>
      <c r="G15" s="577">
        <v>1714.02</v>
      </c>
    </row>
    <row r="16" spans="1:13" ht="25.5" x14ac:dyDescent="0.2">
      <c r="A16" s="576">
        <v>12</v>
      </c>
      <c r="B16" s="690"/>
      <c r="C16" s="576" t="s">
        <v>116</v>
      </c>
      <c r="D16" s="576" t="s">
        <v>117</v>
      </c>
      <c r="E16" s="576" t="s">
        <v>118</v>
      </c>
      <c r="F16" s="576" t="s">
        <v>119</v>
      </c>
      <c r="G16" s="577">
        <v>587.80999999999995</v>
      </c>
    </row>
    <row r="17" spans="1:9" ht="25.5" x14ac:dyDescent="0.2">
      <c r="A17" s="576">
        <v>13</v>
      </c>
      <c r="B17" s="690"/>
      <c r="C17" s="576" t="s">
        <v>120</v>
      </c>
      <c r="D17" s="576" t="s">
        <v>121</v>
      </c>
      <c r="E17" s="576" t="s">
        <v>122</v>
      </c>
      <c r="F17" s="576" t="s">
        <v>123</v>
      </c>
      <c r="G17" s="577">
        <v>646.58000000000004</v>
      </c>
    </row>
    <row r="18" spans="1:9" ht="25.5" x14ac:dyDescent="0.2">
      <c r="A18" s="576">
        <v>14</v>
      </c>
      <c r="B18" s="690"/>
      <c r="C18" s="576" t="s">
        <v>120</v>
      </c>
      <c r="D18" s="576" t="s">
        <v>124</v>
      </c>
      <c r="E18" s="576" t="s">
        <v>125</v>
      </c>
      <c r="F18" s="576" t="s">
        <v>126</v>
      </c>
      <c r="G18" s="577">
        <v>1035.19</v>
      </c>
    </row>
    <row r="19" spans="1:9" ht="25.5" x14ac:dyDescent="0.2">
      <c r="A19" s="576">
        <v>15</v>
      </c>
      <c r="B19" s="690"/>
      <c r="C19" s="576" t="s">
        <v>127</v>
      </c>
      <c r="D19" s="576" t="s">
        <v>128</v>
      </c>
      <c r="E19" s="576" t="s">
        <v>129</v>
      </c>
      <c r="F19" s="576" t="s">
        <v>130</v>
      </c>
      <c r="G19" s="577">
        <v>82.46</v>
      </c>
    </row>
    <row r="20" spans="1:9" ht="25.5" x14ac:dyDescent="0.2">
      <c r="A20" s="576">
        <v>16</v>
      </c>
      <c r="B20" s="690"/>
      <c r="C20" s="576" t="s">
        <v>131</v>
      </c>
      <c r="D20" s="576" t="s">
        <v>132</v>
      </c>
      <c r="E20" s="576" t="s">
        <v>133</v>
      </c>
      <c r="F20" s="576" t="s">
        <v>134</v>
      </c>
      <c r="G20" s="577">
        <v>700.56</v>
      </c>
    </row>
    <row r="21" spans="1:9" ht="25.5" x14ac:dyDescent="0.2">
      <c r="A21" s="576">
        <v>17</v>
      </c>
      <c r="B21" s="690"/>
      <c r="C21" s="576" t="s">
        <v>131</v>
      </c>
      <c r="D21" s="576" t="s">
        <v>132</v>
      </c>
      <c r="E21" s="576" t="s">
        <v>135</v>
      </c>
      <c r="F21" s="576" t="s">
        <v>136</v>
      </c>
      <c r="G21" s="577">
        <v>139.28</v>
      </c>
    </row>
    <row r="22" spans="1:9" ht="25.5" x14ac:dyDescent="0.2">
      <c r="A22" s="576">
        <v>18</v>
      </c>
      <c r="B22" s="690"/>
      <c r="C22" s="576" t="s">
        <v>137</v>
      </c>
      <c r="D22" s="576" t="s">
        <v>138</v>
      </c>
      <c r="E22" s="576" t="s">
        <v>139</v>
      </c>
      <c r="F22" s="576" t="s">
        <v>140</v>
      </c>
      <c r="G22" s="577">
        <v>319.57</v>
      </c>
    </row>
    <row r="23" spans="1:9" ht="25.5" x14ac:dyDescent="0.2">
      <c r="A23" s="576">
        <v>19</v>
      </c>
      <c r="B23" s="690"/>
      <c r="C23" s="576" t="s">
        <v>137</v>
      </c>
      <c r="D23" s="576" t="s">
        <v>141</v>
      </c>
      <c r="E23" s="576" t="s">
        <v>142</v>
      </c>
      <c r="F23" s="576" t="s">
        <v>143</v>
      </c>
      <c r="G23" s="577">
        <v>1749.6</v>
      </c>
      <c r="I23" s="578" t="s">
        <v>2664</v>
      </c>
    </row>
    <row r="24" spans="1:9" ht="25.5" x14ac:dyDescent="0.2">
      <c r="A24" s="576">
        <v>20</v>
      </c>
      <c r="B24" s="690"/>
      <c r="C24" s="576" t="s">
        <v>137</v>
      </c>
      <c r="D24" s="576" t="s">
        <v>144</v>
      </c>
      <c r="E24" s="576" t="s">
        <v>145</v>
      </c>
      <c r="F24" s="576" t="s">
        <v>146</v>
      </c>
      <c r="G24" s="577">
        <v>2036.76</v>
      </c>
    </row>
    <row r="25" spans="1:9" ht="25.5" x14ac:dyDescent="0.2">
      <c r="A25" s="576">
        <v>21</v>
      </c>
      <c r="B25" s="690"/>
      <c r="C25" s="576" t="s">
        <v>137</v>
      </c>
      <c r="D25" s="576" t="s">
        <v>144</v>
      </c>
      <c r="E25" s="576" t="s">
        <v>147</v>
      </c>
      <c r="F25" s="576" t="s">
        <v>148</v>
      </c>
      <c r="G25" s="577">
        <v>1038.94</v>
      </c>
    </row>
    <row r="26" spans="1:9" ht="25.5" x14ac:dyDescent="0.2">
      <c r="A26" s="576">
        <v>22</v>
      </c>
      <c r="B26" s="690"/>
      <c r="C26" s="576" t="s">
        <v>137</v>
      </c>
      <c r="D26" s="576" t="s">
        <v>144</v>
      </c>
      <c r="E26" s="576" t="s">
        <v>149</v>
      </c>
      <c r="F26" s="576" t="s">
        <v>150</v>
      </c>
      <c r="G26" s="577">
        <v>1880.29</v>
      </c>
    </row>
    <row r="27" spans="1:9" ht="25.5" x14ac:dyDescent="0.2">
      <c r="A27" s="576">
        <v>23</v>
      </c>
      <c r="B27" s="690"/>
      <c r="C27" s="576" t="s">
        <v>137</v>
      </c>
      <c r="D27" s="576" t="s">
        <v>144</v>
      </c>
      <c r="E27" s="576" t="s">
        <v>151</v>
      </c>
      <c r="F27" s="576" t="s">
        <v>152</v>
      </c>
      <c r="G27" s="577">
        <v>1505.88</v>
      </c>
    </row>
    <row r="28" spans="1:9" ht="25.5" x14ac:dyDescent="0.2">
      <c r="A28" s="576">
        <v>24</v>
      </c>
      <c r="B28" s="690"/>
      <c r="C28" s="576" t="s">
        <v>137</v>
      </c>
      <c r="D28" s="576" t="s">
        <v>153</v>
      </c>
      <c r="E28" s="576" t="s">
        <v>154</v>
      </c>
      <c r="F28" s="576" t="s">
        <v>155</v>
      </c>
      <c r="G28" s="577">
        <v>305.60000000000002</v>
      </c>
    </row>
    <row r="29" spans="1:9" ht="25.5" x14ac:dyDescent="0.2">
      <c r="A29" s="576">
        <v>25</v>
      </c>
      <c r="B29" s="690"/>
      <c r="C29" s="576" t="s">
        <v>156</v>
      </c>
      <c r="D29" s="576" t="s">
        <v>157</v>
      </c>
      <c r="E29" s="576" t="s">
        <v>158</v>
      </c>
      <c r="F29" s="576" t="s">
        <v>159</v>
      </c>
      <c r="G29" s="577">
        <v>422.37</v>
      </c>
    </row>
    <row r="30" spans="1:9" ht="31.5" customHeight="1" x14ac:dyDescent="0.2">
      <c r="A30" s="576">
        <v>26</v>
      </c>
      <c r="B30" s="576" t="s">
        <v>41</v>
      </c>
      <c r="C30" s="576" t="s">
        <v>160</v>
      </c>
      <c r="D30" s="576" t="s">
        <v>161</v>
      </c>
      <c r="E30" s="576" t="s">
        <v>162</v>
      </c>
      <c r="F30" s="576" t="s">
        <v>163</v>
      </c>
      <c r="G30" s="577">
        <v>4241.12</v>
      </c>
    </row>
    <row r="31" spans="1:9" x14ac:dyDescent="0.2">
      <c r="A31" s="578" t="s">
        <v>2664</v>
      </c>
    </row>
  </sheetData>
  <mergeCells count="7">
    <mergeCell ref="B15:B29"/>
    <mergeCell ref="A3:G3"/>
    <mergeCell ref="I11:M11"/>
    <mergeCell ref="B5:B6"/>
    <mergeCell ref="B7:B8"/>
    <mergeCell ref="B9:B10"/>
    <mergeCell ref="B11:B1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A2F5-4060-4D83-8077-41E7A36FCF55}">
  <dimension ref="A1:S13"/>
  <sheetViews>
    <sheetView zoomScaleNormal="100" workbookViewId="0">
      <selection activeCell="A13" sqref="A13"/>
    </sheetView>
  </sheetViews>
  <sheetFormatPr baseColWidth="10" defaultRowHeight="12.75" x14ac:dyDescent="0.25"/>
  <cols>
    <col min="1" max="1" width="13.85546875" style="12" bestFit="1" customWidth="1"/>
    <col min="2" max="2" width="14.85546875" style="12" customWidth="1"/>
    <col min="3" max="3" width="19" style="12" customWidth="1"/>
    <col min="4" max="4" width="16.140625" style="12" customWidth="1"/>
    <col min="5" max="5" width="17.28515625" style="12" customWidth="1"/>
    <col min="6" max="6" width="16" style="12" customWidth="1"/>
    <col min="7" max="7" width="18.140625" style="12" customWidth="1"/>
    <col min="8" max="8" width="10.5703125" style="12" customWidth="1"/>
    <col min="9" max="9" width="12" style="12" customWidth="1"/>
    <col min="10" max="11" width="10.5703125" style="12" customWidth="1"/>
    <col min="12" max="12" width="11.85546875" style="12" customWidth="1"/>
    <col min="13" max="13" width="15.5703125" style="12" customWidth="1"/>
    <col min="14" max="14" width="12.7109375" style="12" customWidth="1"/>
    <col min="15" max="15" width="10.28515625" style="12" customWidth="1"/>
    <col min="16" max="16" width="16" style="12" customWidth="1"/>
    <col min="17" max="17" width="9.42578125" style="12" customWidth="1"/>
    <col min="18" max="18" width="12" style="12" bestFit="1" customWidth="1"/>
    <col min="19" max="19" width="14.7109375" style="12" bestFit="1" customWidth="1"/>
    <col min="20" max="16384" width="11.42578125" style="12"/>
  </cols>
  <sheetData>
    <row r="1" spans="1:19" ht="15" x14ac:dyDescent="0.25">
      <c r="A1" s="579"/>
      <c r="B1" s="579"/>
      <c r="C1" s="579"/>
      <c r="D1" s="579"/>
      <c r="E1" s="579"/>
      <c r="F1" s="579"/>
      <c r="G1" s="579"/>
      <c r="H1" s="579"/>
      <c r="I1" s="579"/>
      <c r="J1" s="579"/>
      <c r="K1" s="579"/>
      <c r="L1" s="579"/>
      <c r="M1" s="579"/>
      <c r="N1" s="579"/>
      <c r="O1" s="579"/>
      <c r="P1" s="579"/>
      <c r="Q1" s="579"/>
      <c r="R1" s="579"/>
      <c r="S1" s="579"/>
    </row>
    <row r="2" spans="1:19" x14ac:dyDescent="0.25">
      <c r="A2" s="691" t="s">
        <v>2663</v>
      </c>
      <c r="B2" s="691"/>
      <c r="C2" s="691"/>
      <c r="D2" s="691"/>
      <c r="E2" s="691"/>
      <c r="F2" s="691"/>
      <c r="G2" s="691"/>
      <c r="H2" s="691"/>
      <c r="I2" s="691"/>
      <c r="J2" s="691"/>
      <c r="K2" s="691"/>
      <c r="L2" s="691"/>
      <c r="M2" s="691"/>
      <c r="N2" s="691"/>
      <c r="O2" s="691"/>
      <c r="P2" s="691"/>
      <c r="Q2" s="691"/>
      <c r="R2" s="691"/>
      <c r="S2" s="691"/>
    </row>
    <row r="3" spans="1:19" s="13" customFormat="1" x14ac:dyDescent="0.25">
      <c r="A3" s="692" t="s">
        <v>23</v>
      </c>
      <c r="B3" s="692" t="s">
        <v>164</v>
      </c>
      <c r="C3" s="692"/>
      <c r="D3" s="692"/>
      <c r="E3" s="692" t="s">
        <v>165</v>
      </c>
      <c r="F3" s="692"/>
      <c r="G3" s="692"/>
      <c r="H3" s="692"/>
      <c r="I3" s="692"/>
      <c r="J3" s="692"/>
      <c r="K3" s="692"/>
      <c r="L3" s="692" t="s">
        <v>166</v>
      </c>
      <c r="M3" s="692"/>
      <c r="N3" s="692"/>
      <c r="O3" s="692" t="s">
        <v>167</v>
      </c>
      <c r="P3" s="692"/>
      <c r="Q3" s="692"/>
      <c r="R3" s="692" t="s">
        <v>168</v>
      </c>
      <c r="S3" s="692"/>
    </row>
    <row r="4" spans="1:19" s="13" customFormat="1" x14ac:dyDescent="0.25">
      <c r="A4" s="692"/>
      <c r="B4" s="14" t="s">
        <v>169</v>
      </c>
      <c r="C4" s="14" t="s">
        <v>170</v>
      </c>
      <c r="D4" s="14" t="s">
        <v>171</v>
      </c>
      <c r="E4" s="14" t="s">
        <v>172</v>
      </c>
      <c r="F4" s="14" t="s">
        <v>173</v>
      </c>
      <c r="G4" s="14" t="s">
        <v>174</v>
      </c>
      <c r="H4" s="14" t="s">
        <v>175</v>
      </c>
      <c r="I4" s="14" t="s">
        <v>176</v>
      </c>
      <c r="J4" s="14" t="s">
        <v>177</v>
      </c>
      <c r="K4" s="14" t="s">
        <v>178</v>
      </c>
      <c r="L4" s="14" t="s">
        <v>169</v>
      </c>
      <c r="M4" s="14" t="s">
        <v>170</v>
      </c>
      <c r="N4" s="14" t="s">
        <v>171</v>
      </c>
      <c r="O4" s="14" t="s">
        <v>169</v>
      </c>
      <c r="P4" s="14" t="s">
        <v>170</v>
      </c>
      <c r="Q4" s="14" t="s">
        <v>171</v>
      </c>
      <c r="R4" s="14" t="s">
        <v>169</v>
      </c>
      <c r="S4" s="14" t="s">
        <v>170</v>
      </c>
    </row>
    <row r="5" spans="1:19" s="20" customFormat="1" ht="12" x14ac:dyDescent="0.25">
      <c r="A5" s="15" t="s">
        <v>40</v>
      </c>
      <c r="B5" s="15">
        <v>0</v>
      </c>
      <c r="C5" s="15">
        <v>13</v>
      </c>
      <c r="D5" s="15">
        <f>+SUM(B5:C5)</f>
        <v>13</v>
      </c>
      <c r="E5" s="15">
        <v>0</v>
      </c>
      <c r="F5" s="15">
        <v>0</v>
      </c>
      <c r="G5" s="15">
        <v>0</v>
      </c>
      <c r="H5" s="15">
        <v>0</v>
      </c>
      <c r="I5" s="15">
        <v>0</v>
      </c>
      <c r="J5" s="15">
        <v>0</v>
      </c>
      <c r="K5" s="15">
        <v>13</v>
      </c>
      <c r="L5" s="16">
        <v>0</v>
      </c>
      <c r="M5" s="16">
        <v>848.23600000000022</v>
      </c>
      <c r="N5" s="16">
        <f>+SUM(L5:M5)</f>
        <v>848.23600000000022</v>
      </c>
      <c r="O5" s="17">
        <v>0</v>
      </c>
      <c r="P5" s="17">
        <v>4888</v>
      </c>
      <c r="Q5" s="16">
        <f>+SUM(O5:P5)</f>
        <v>4888</v>
      </c>
      <c r="R5" s="18">
        <v>0</v>
      </c>
      <c r="S5" s="19">
        <f>+M5/P5*1000</f>
        <v>173.53436988543376</v>
      </c>
    </row>
    <row r="6" spans="1:19" x14ac:dyDescent="0.25">
      <c r="A6" s="20" t="s">
        <v>179</v>
      </c>
    </row>
    <row r="9" spans="1:19" x14ac:dyDescent="0.25">
      <c r="A9" s="691" t="s">
        <v>2666</v>
      </c>
      <c r="B9" s="691"/>
      <c r="C9" s="691"/>
      <c r="D9" s="691"/>
      <c r="E9" s="691"/>
      <c r="F9" s="691"/>
      <c r="G9" s="691"/>
    </row>
    <row r="10" spans="1:19" s="23" customFormat="1" ht="12.75" customHeight="1" x14ac:dyDescent="0.25">
      <c r="A10" s="22"/>
      <c r="B10" s="693" t="s">
        <v>26</v>
      </c>
      <c r="C10" s="693"/>
      <c r="D10" s="694" t="s">
        <v>180</v>
      </c>
      <c r="E10" s="695"/>
      <c r="F10" s="693" t="s">
        <v>181</v>
      </c>
      <c r="G10" s="693"/>
    </row>
    <row r="11" spans="1:19" s="23" customFormat="1" ht="51" x14ac:dyDescent="0.25">
      <c r="A11" s="22" t="s">
        <v>23</v>
      </c>
      <c r="B11" s="22" t="s">
        <v>182</v>
      </c>
      <c r="C11" s="22" t="s">
        <v>183</v>
      </c>
      <c r="D11" s="22" t="s">
        <v>182</v>
      </c>
      <c r="E11" s="22" t="s">
        <v>183</v>
      </c>
      <c r="F11" s="22" t="s">
        <v>182</v>
      </c>
      <c r="G11" s="22" t="s">
        <v>183</v>
      </c>
    </row>
    <row r="12" spans="1:19" x14ac:dyDescent="0.25">
      <c r="A12" s="21" t="s">
        <v>40</v>
      </c>
      <c r="B12" s="21">
        <f>+D12+F12</f>
        <v>8</v>
      </c>
      <c r="C12" s="21">
        <f>+E12+G12</f>
        <v>13</v>
      </c>
      <c r="D12" s="21">
        <v>5</v>
      </c>
      <c r="E12" s="21">
        <v>9</v>
      </c>
      <c r="F12" s="21">
        <v>3</v>
      </c>
      <c r="G12" s="21">
        <v>4</v>
      </c>
    </row>
    <row r="13" spans="1:19" x14ac:dyDescent="0.25">
      <c r="A13" s="20" t="s">
        <v>179</v>
      </c>
    </row>
  </sheetData>
  <mergeCells count="11">
    <mergeCell ref="O3:Q3"/>
    <mergeCell ref="R3:S3"/>
    <mergeCell ref="A2:S2"/>
    <mergeCell ref="B10:C10"/>
    <mergeCell ref="D10:E10"/>
    <mergeCell ref="F10:G10"/>
    <mergeCell ref="A9:G9"/>
    <mergeCell ref="A3:A4"/>
    <mergeCell ref="B3:D3"/>
    <mergeCell ref="E3:K3"/>
    <mergeCell ref="L3:N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B35E8-B715-4008-8A4D-ECB9A3273773}">
  <dimension ref="A1:F25"/>
  <sheetViews>
    <sheetView zoomScale="85" zoomScaleNormal="85" workbookViewId="0"/>
  </sheetViews>
  <sheetFormatPr baseColWidth="10" defaultRowHeight="12.75" x14ac:dyDescent="0.25"/>
  <cols>
    <col min="1" max="1" width="11.42578125" style="12"/>
    <col min="2" max="2" width="49.140625" style="12" bestFit="1" customWidth="1"/>
    <col min="3" max="16384" width="11.42578125" style="12"/>
  </cols>
  <sheetData>
    <row r="1" spans="1:6" ht="14.25" x14ac:dyDescent="0.2">
      <c r="B1" s="11"/>
      <c r="C1" s="11"/>
      <c r="D1" s="11"/>
    </row>
    <row r="3" spans="1:6" x14ac:dyDescent="0.25">
      <c r="A3" s="691" t="s">
        <v>2667</v>
      </c>
      <c r="B3" s="691"/>
      <c r="C3" s="691"/>
      <c r="D3" s="691"/>
      <c r="E3" s="691"/>
      <c r="F3" s="691"/>
    </row>
    <row r="4" spans="1:6" s="36" customFormat="1" ht="51" x14ac:dyDescent="0.25">
      <c r="A4" s="32" t="s">
        <v>73</v>
      </c>
      <c r="B4" s="32" t="s">
        <v>198</v>
      </c>
      <c r="C4" s="32" t="s">
        <v>199</v>
      </c>
      <c r="D4" s="32" t="s">
        <v>200</v>
      </c>
      <c r="E4" s="32" t="s">
        <v>201</v>
      </c>
      <c r="F4" s="32" t="s">
        <v>202</v>
      </c>
    </row>
    <row r="5" spans="1:6" s="20" customFormat="1" ht="12" x14ac:dyDescent="0.25">
      <c r="A5" s="15">
        <v>1</v>
      </c>
      <c r="B5" s="15" t="s">
        <v>203</v>
      </c>
      <c r="C5" s="33">
        <v>0</v>
      </c>
      <c r="D5" s="33">
        <v>0</v>
      </c>
      <c r="E5" s="37">
        <v>0</v>
      </c>
      <c r="F5" s="37">
        <v>0</v>
      </c>
    </row>
    <row r="6" spans="1:6" s="20" customFormat="1" ht="12" x14ac:dyDescent="0.25">
      <c r="A6" s="15">
        <v>2</v>
      </c>
      <c r="B6" s="15" t="s">
        <v>204</v>
      </c>
      <c r="C6" s="33">
        <v>0</v>
      </c>
      <c r="D6" s="33">
        <v>0</v>
      </c>
      <c r="E6" s="37">
        <v>0</v>
      </c>
      <c r="F6" s="37">
        <v>0</v>
      </c>
    </row>
    <row r="7" spans="1:6" s="20" customFormat="1" ht="12" x14ac:dyDescent="0.25">
      <c r="A7" s="15">
        <v>3</v>
      </c>
      <c r="B7" s="15" t="s">
        <v>205</v>
      </c>
      <c r="C7" s="33">
        <v>0</v>
      </c>
      <c r="D7" s="33">
        <v>0</v>
      </c>
      <c r="E7" s="37">
        <v>0</v>
      </c>
      <c r="F7" s="37">
        <v>0</v>
      </c>
    </row>
    <row r="8" spans="1:6" s="20" customFormat="1" ht="12" x14ac:dyDescent="0.25">
      <c r="A8" s="15">
        <v>4</v>
      </c>
      <c r="B8" s="15" t="s">
        <v>206</v>
      </c>
      <c r="C8" s="33">
        <v>2</v>
      </c>
      <c r="D8" s="33">
        <v>43.263999999999996</v>
      </c>
      <c r="E8" s="37">
        <v>0.25</v>
      </c>
      <c r="F8" s="37">
        <v>5.1004673227733784E-2</v>
      </c>
    </row>
    <row r="9" spans="1:6" s="20" customFormat="1" ht="12" x14ac:dyDescent="0.25">
      <c r="A9" s="15">
        <v>5</v>
      </c>
      <c r="B9" s="15" t="s">
        <v>207</v>
      </c>
      <c r="C9" s="33">
        <v>1</v>
      </c>
      <c r="D9" s="33">
        <v>62.576999999999998</v>
      </c>
      <c r="E9" s="37">
        <v>0.125</v>
      </c>
      <c r="F9" s="37">
        <v>7.3773100882301629E-2</v>
      </c>
    </row>
    <row r="10" spans="1:6" s="20" customFormat="1" ht="12" x14ac:dyDescent="0.25">
      <c r="A10" s="15">
        <v>6</v>
      </c>
      <c r="B10" s="15" t="s">
        <v>208</v>
      </c>
      <c r="C10" s="33">
        <v>5</v>
      </c>
      <c r="D10" s="33">
        <v>742.39499999999998</v>
      </c>
      <c r="E10" s="37">
        <v>0.625</v>
      </c>
      <c r="F10" s="37">
        <v>0.87522222588996457</v>
      </c>
    </row>
    <row r="11" spans="1:6" s="20" customFormat="1" ht="12" x14ac:dyDescent="0.25">
      <c r="A11" s="20" t="s">
        <v>179</v>
      </c>
      <c r="B11" s="580"/>
      <c r="C11" s="581"/>
      <c r="D11" s="581"/>
      <c r="E11" s="582"/>
      <c r="F11" s="582"/>
    </row>
    <row r="12" spans="1:6" s="20" customFormat="1" ht="12" x14ac:dyDescent="0.25">
      <c r="A12" s="580"/>
      <c r="B12" s="580"/>
      <c r="C12" s="581"/>
      <c r="D12" s="581"/>
      <c r="E12" s="582"/>
      <c r="F12" s="582"/>
    </row>
    <row r="14" spans="1:6" x14ac:dyDescent="0.25">
      <c r="A14" s="691" t="s">
        <v>2668</v>
      </c>
      <c r="B14" s="691"/>
      <c r="C14" s="691"/>
      <c r="D14" s="691"/>
    </row>
    <row r="15" spans="1:6" s="31" customFormat="1" ht="38.25" x14ac:dyDescent="0.25">
      <c r="A15" s="14" t="s">
        <v>73</v>
      </c>
      <c r="B15" s="32" t="s">
        <v>189</v>
      </c>
      <c r="C15" s="32" t="s">
        <v>190</v>
      </c>
      <c r="D15" s="32" t="s">
        <v>191</v>
      </c>
    </row>
    <row r="16" spans="1:6" x14ac:dyDescent="0.25">
      <c r="A16" s="15">
        <v>1</v>
      </c>
      <c r="B16" s="21" t="s">
        <v>192</v>
      </c>
      <c r="C16" s="21">
        <v>220.828</v>
      </c>
      <c r="D16" s="34">
        <v>0.26033792482280871</v>
      </c>
    </row>
    <row r="17" spans="1:4" x14ac:dyDescent="0.25">
      <c r="A17" s="15">
        <v>2</v>
      </c>
      <c r="B17" s="21" t="s">
        <v>149</v>
      </c>
      <c r="C17" s="21">
        <v>182.74</v>
      </c>
      <c r="D17" s="34">
        <v>0.21543532696089293</v>
      </c>
    </row>
    <row r="18" spans="1:4" x14ac:dyDescent="0.25">
      <c r="A18" s="15">
        <v>3</v>
      </c>
      <c r="B18" s="21" t="s">
        <v>114</v>
      </c>
      <c r="C18" s="21">
        <v>123.96199999999999</v>
      </c>
      <c r="D18" s="34">
        <v>0.14614093247633911</v>
      </c>
    </row>
    <row r="19" spans="1:4" x14ac:dyDescent="0.25">
      <c r="A19" s="15">
        <v>4</v>
      </c>
      <c r="B19" s="21" t="s">
        <v>193</v>
      </c>
      <c r="C19" s="21">
        <v>110.002</v>
      </c>
      <c r="D19" s="34">
        <v>0.12968324852989024</v>
      </c>
    </row>
    <row r="20" spans="1:4" x14ac:dyDescent="0.25">
      <c r="A20" s="15">
        <v>5</v>
      </c>
      <c r="B20" s="21" t="s">
        <v>194</v>
      </c>
      <c r="C20" s="21">
        <v>104.863</v>
      </c>
      <c r="D20" s="34">
        <v>0.12362479310003346</v>
      </c>
    </row>
    <row r="21" spans="1:4" x14ac:dyDescent="0.25">
      <c r="A21" s="15">
        <v>6</v>
      </c>
      <c r="B21" s="21" t="s">
        <v>195</v>
      </c>
      <c r="C21" s="21">
        <v>62.576999999999998</v>
      </c>
      <c r="D21" s="34">
        <v>7.3773100882301615E-2</v>
      </c>
    </row>
    <row r="22" spans="1:4" x14ac:dyDescent="0.25">
      <c r="A22" s="15">
        <v>7</v>
      </c>
      <c r="B22" s="21" t="s">
        <v>196</v>
      </c>
      <c r="C22" s="21">
        <v>21.850999999999999</v>
      </c>
      <c r="D22" s="34">
        <v>2.5760519478069777E-2</v>
      </c>
    </row>
    <row r="23" spans="1:4" x14ac:dyDescent="0.25">
      <c r="A23" s="15">
        <v>8</v>
      </c>
      <c r="B23" s="21" t="s">
        <v>197</v>
      </c>
      <c r="C23" s="21">
        <v>21.413</v>
      </c>
      <c r="D23" s="34">
        <v>2.5244153749664006E-2</v>
      </c>
    </row>
    <row r="24" spans="1:4" x14ac:dyDescent="0.25">
      <c r="B24" s="12" t="s">
        <v>26</v>
      </c>
      <c r="C24" s="12">
        <v>848.23599999999999</v>
      </c>
      <c r="D24" s="35">
        <v>0.99999999999999989</v>
      </c>
    </row>
    <row r="25" spans="1:4" x14ac:dyDescent="0.25">
      <c r="A25" s="20" t="s">
        <v>179</v>
      </c>
    </row>
  </sheetData>
  <mergeCells count="2">
    <mergeCell ref="A3:F3"/>
    <mergeCell ref="A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8E38A-FD0A-4FB5-8ECD-3E87DB8A48F9}">
  <dimension ref="A1:K25"/>
  <sheetViews>
    <sheetView topLeftCell="A7" workbookViewId="0">
      <selection activeCell="A25" sqref="A25"/>
    </sheetView>
  </sheetViews>
  <sheetFormatPr baseColWidth="10" defaultRowHeight="12.75" x14ac:dyDescent="0.2"/>
  <cols>
    <col min="1" max="1" width="14" style="380" bestFit="1" customWidth="1"/>
    <col min="2" max="2" width="8.140625" style="380" bestFit="1" customWidth="1"/>
    <col min="3" max="3" width="15.42578125" style="469" bestFit="1" customWidth="1"/>
    <col min="4" max="4" width="8.140625" style="380" bestFit="1" customWidth="1"/>
    <col min="5" max="5" width="15.42578125" style="469" bestFit="1" customWidth="1"/>
    <col min="6" max="6" width="9.5703125" style="380" customWidth="1"/>
    <col min="7" max="7" width="15.42578125" style="469" bestFit="1" customWidth="1"/>
    <col min="8" max="8" width="8.140625" style="380" bestFit="1" customWidth="1"/>
    <col min="9" max="9" width="15.42578125" style="469" bestFit="1" customWidth="1"/>
    <col min="10" max="10" width="8.140625" style="380" bestFit="1" customWidth="1"/>
    <col min="11" max="11" width="15.42578125" style="469" bestFit="1" customWidth="1"/>
    <col min="12" max="16384" width="11.42578125" style="380"/>
  </cols>
  <sheetData>
    <row r="1" spans="1:11" ht="15" customHeight="1" x14ac:dyDescent="0.2">
      <c r="A1" s="613" t="s">
        <v>673</v>
      </c>
      <c r="B1" s="614"/>
      <c r="C1" s="614"/>
      <c r="D1" s="614"/>
      <c r="E1" s="614"/>
      <c r="F1" s="614"/>
      <c r="G1" s="614"/>
      <c r="H1" s="614"/>
      <c r="I1" s="614"/>
      <c r="J1" s="614"/>
      <c r="K1" s="614"/>
    </row>
    <row r="2" spans="1:11" ht="15" customHeight="1" x14ac:dyDescent="0.2">
      <c r="A2" s="610" t="s">
        <v>23</v>
      </c>
      <c r="B2" s="610" t="s">
        <v>674</v>
      </c>
      <c r="C2" s="610"/>
      <c r="D2" s="611" t="s">
        <v>675</v>
      </c>
      <c r="E2" s="611"/>
      <c r="F2" s="611" t="s">
        <v>676</v>
      </c>
      <c r="G2" s="611"/>
      <c r="H2" s="611" t="s">
        <v>677</v>
      </c>
      <c r="I2" s="611"/>
      <c r="J2" s="612" t="s">
        <v>678</v>
      </c>
      <c r="K2" s="612"/>
    </row>
    <row r="3" spans="1:11" ht="15" customHeight="1" x14ac:dyDescent="0.2">
      <c r="A3" s="610"/>
      <c r="B3" s="454" t="s">
        <v>47</v>
      </c>
      <c r="C3" s="474" t="s">
        <v>663</v>
      </c>
      <c r="D3" s="454" t="s">
        <v>47</v>
      </c>
      <c r="E3" s="474" t="s">
        <v>663</v>
      </c>
      <c r="F3" s="454" t="s">
        <v>47</v>
      </c>
      <c r="G3" s="474" t="s">
        <v>663</v>
      </c>
      <c r="H3" s="454" t="s">
        <v>47</v>
      </c>
      <c r="I3" s="474" t="s">
        <v>663</v>
      </c>
      <c r="J3" s="475" t="s">
        <v>47</v>
      </c>
      <c r="K3" s="476" t="s">
        <v>663</v>
      </c>
    </row>
    <row r="4" spans="1:11" x14ac:dyDescent="0.2">
      <c r="A4" s="454" t="s">
        <v>62</v>
      </c>
      <c r="B4" s="477"/>
      <c r="C4" s="478"/>
      <c r="D4" s="479"/>
      <c r="E4" s="480"/>
      <c r="F4" s="481"/>
      <c r="G4" s="482"/>
      <c r="H4" s="479"/>
      <c r="I4" s="480"/>
      <c r="J4" s="479"/>
      <c r="K4" s="480"/>
    </row>
    <row r="5" spans="1:11" x14ac:dyDescent="0.2">
      <c r="A5" s="454" t="s">
        <v>63</v>
      </c>
      <c r="B5" s="477"/>
      <c r="C5" s="478"/>
      <c r="D5" s="479"/>
      <c r="E5" s="480"/>
      <c r="F5" s="481">
        <v>1</v>
      </c>
      <c r="G5" s="482">
        <v>0.29060000000000002</v>
      </c>
      <c r="H5" s="479"/>
      <c r="I5" s="480"/>
      <c r="J5" s="479">
        <v>8</v>
      </c>
      <c r="K5" s="480">
        <v>217.9</v>
      </c>
    </row>
    <row r="6" spans="1:11" x14ac:dyDescent="0.2">
      <c r="A6" s="454" t="s">
        <v>27</v>
      </c>
      <c r="B6" s="477"/>
      <c r="C6" s="478"/>
      <c r="D6" s="479"/>
      <c r="E6" s="480"/>
      <c r="F6" s="481"/>
      <c r="G6" s="482"/>
      <c r="H6" s="479"/>
      <c r="I6" s="480"/>
      <c r="J6" s="479">
        <v>1</v>
      </c>
      <c r="K6" s="480">
        <v>1.1200000000000001</v>
      </c>
    </row>
    <row r="7" spans="1:11" x14ac:dyDescent="0.2">
      <c r="A7" s="454" t="s">
        <v>28</v>
      </c>
      <c r="B7" s="477"/>
      <c r="C7" s="478"/>
      <c r="D7" s="479"/>
      <c r="E7" s="480"/>
      <c r="F7" s="481"/>
      <c r="G7" s="482"/>
      <c r="H7" s="479"/>
      <c r="I7" s="480"/>
      <c r="J7" s="479">
        <v>18</v>
      </c>
      <c r="K7" s="480">
        <v>830.07</v>
      </c>
    </row>
    <row r="8" spans="1:11" x14ac:dyDescent="0.2">
      <c r="A8" s="454" t="s">
        <v>29</v>
      </c>
      <c r="B8" s="477"/>
      <c r="C8" s="478"/>
      <c r="D8" s="479"/>
      <c r="E8" s="480"/>
      <c r="F8" s="481"/>
      <c r="G8" s="482"/>
      <c r="H8" s="479">
        <v>1</v>
      </c>
      <c r="I8" s="480">
        <v>33.332000000000001</v>
      </c>
      <c r="J8" s="479">
        <v>7</v>
      </c>
      <c r="K8" s="480">
        <v>9661.1299999999992</v>
      </c>
    </row>
    <row r="9" spans="1:11" x14ac:dyDescent="0.2">
      <c r="A9" s="454" t="s">
        <v>30</v>
      </c>
      <c r="B9" s="477"/>
      <c r="C9" s="478"/>
      <c r="D9" s="479"/>
      <c r="E9" s="480"/>
      <c r="F9" s="481">
        <v>3</v>
      </c>
      <c r="G9" s="482">
        <v>45.265000000000001</v>
      </c>
      <c r="H9" s="479"/>
      <c r="I9" s="480"/>
      <c r="J9" s="479">
        <v>5</v>
      </c>
      <c r="K9" s="480">
        <v>59.134999999999998</v>
      </c>
    </row>
    <row r="10" spans="1:11" x14ac:dyDescent="0.2">
      <c r="A10" s="454" t="s">
        <v>32</v>
      </c>
      <c r="B10" s="477"/>
      <c r="C10" s="478"/>
      <c r="D10" s="479"/>
      <c r="E10" s="480"/>
      <c r="F10" s="481">
        <v>2</v>
      </c>
      <c r="G10" s="482">
        <v>10.141999999999999</v>
      </c>
      <c r="H10" s="479"/>
      <c r="I10" s="480"/>
      <c r="J10" s="479"/>
      <c r="K10" s="480"/>
    </row>
    <row r="11" spans="1:11" x14ac:dyDescent="0.2">
      <c r="A11" s="454" t="s">
        <v>33</v>
      </c>
      <c r="B11" s="477"/>
      <c r="C11" s="478"/>
      <c r="D11" s="479"/>
      <c r="E11" s="480"/>
      <c r="F11" s="481"/>
      <c r="G11" s="482"/>
      <c r="H11" s="479"/>
      <c r="I11" s="480"/>
      <c r="J11" s="479">
        <v>5</v>
      </c>
      <c r="K11" s="480">
        <v>24.6</v>
      </c>
    </row>
    <row r="12" spans="1:11" x14ac:dyDescent="0.2">
      <c r="A12" s="454" t="s">
        <v>34</v>
      </c>
      <c r="B12" s="477"/>
      <c r="C12" s="478"/>
      <c r="D12" s="479">
        <v>3</v>
      </c>
      <c r="E12" s="480">
        <v>17224.649600000001</v>
      </c>
      <c r="F12" s="481">
        <v>11</v>
      </c>
      <c r="G12" s="482">
        <v>176.48609999999999</v>
      </c>
      <c r="H12" s="479"/>
      <c r="I12" s="480"/>
      <c r="J12" s="479">
        <v>2</v>
      </c>
      <c r="K12" s="480">
        <v>183.97</v>
      </c>
    </row>
    <row r="13" spans="1:11" x14ac:dyDescent="0.2">
      <c r="A13" s="454" t="s">
        <v>35</v>
      </c>
      <c r="B13" s="477"/>
      <c r="C13" s="478"/>
      <c r="D13" s="479"/>
      <c r="E13" s="480"/>
      <c r="F13" s="481"/>
      <c r="G13" s="482"/>
      <c r="H13" s="479"/>
      <c r="I13" s="480"/>
      <c r="J13" s="479">
        <v>5</v>
      </c>
      <c r="K13" s="480">
        <v>457.38119999999998</v>
      </c>
    </row>
    <row r="14" spans="1:11" x14ac:dyDescent="0.2">
      <c r="A14" s="454" t="s">
        <v>36</v>
      </c>
      <c r="B14" s="477"/>
      <c r="C14" s="478"/>
      <c r="D14" s="479"/>
      <c r="E14" s="480"/>
      <c r="F14" s="481">
        <v>2</v>
      </c>
      <c r="G14" s="482">
        <v>27.297899999999998</v>
      </c>
      <c r="H14" s="479"/>
      <c r="I14" s="480"/>
      <c r="J14" s="479"/>
      <c r="K14" s="480"/>
    </row>
    <row r="15" spans="1:11" x14ac:dyDescent="0.2">
      <c r="A15" s="454" t="s">
        <v>16</v>
      </c>
      <c r="B15" s="477"/>
      <c r="C15" s="478"/>
      <c r="D15" s="479"/>
      <c r="E15" s="480"/>
      <c r="F15" s="481"/>
      <c r="G15" s="482"/>
      <c r="H15" s="479"/>
      <c r="I15" s="480"/>
      <c r="J15" s="479">
        <v>17</v>
      </c>
      <c r="K15" s="480">
        <v>59.94</v>
      </c>
    </row>
    <row r="16" spans="1:11" x14ac:dyDescent="0.2">
      <c r="A16" s="454" t="s">
        <v>37</v>
      </c>
      <c r="B16" s="477"/>
      <c r="C16" s="478"/>
      <c r="D16" s="479">
        <v>67</v>
      </c>
      <c r="E16" s="480">
        <v>134313.47399999999</v>
      </c>
      <c r="F16" s="481">
        <v>174</v>
      </c>
      <c r="G16" s="482">
        <v>7375.2990810000001</v>
      </c>
      <c r="H16" s="479"/>
      <c r="I16" s="480"/>
      <c r="J16" s="479"/>
      <c r="K16" s="480"/>
    </row>
    <row r="17" spans="1:11" x14ac:dyDescent="0.2">
      <c r="A17" s="454" t="s">
        <v>38</v>
      </c>
      <c r="B17" s="477">
        <v>17</v>
      </c>
      <c r="C17" s="478">
        <v>8687.4238999999998</v>
      </c>
      <c r="D17" s="479"/>
      <c r="E17" s="480"/>
      <c r="F17" s="481">
        <v>15</v>
      </c>
      <c r="G17" s="482">
        <v>616.56939999999997</v>
      </c>
      <c r="H17" s="479"/>
      <c r="I17" s="480"/>
      <c r="J17" s="479"/>
      <c r="K17" s="480"/>
    </row>
    <row r="18" spans="1:11" x14ac:dyDescent="0.2">
      <c r="A18" s="454" t="s">
        <v>20</v>
      </c>
      <c r="B18" s="477"/>
      <c r="C18" s="478"/>
      <c r="D18" s="479">
        <v>3</v>
      </c>
      <c r="E18" s="480">
        <v>2118.5952000000002</v>
      </c>
      <c r="F18" s="481">
        <v>16</v>
      </c>
      <c r="G18" s="482">
        <v>472.59070000000003</v>
      </c>
      <c r="H18" s="479"/>
      <c r="I18" s="480"/>
      <c r="J18" s="479"/>
      <c r="K18" s="480"/>
    </row>
    <row r="19" spans="1:11" x14ac:dyDescent="0.2">
      <c r="A19" s="454" t="s">
        <v>39</v>
      </c>
      <c r="B19" s="477"/>
      <c r="C19" s="478"/>
      <c r="D19" s="479"/>
      <c r="E19" s="480"/>
      <c r="F19" s="481"/>
      <c r="G19" s="482"/>
      <c r="H19" s="479"/>
      <c r="I19" s="480"/>
      <c r="J19" s="479"/>
      <c r="K19" s="480"/>
    </row>
    <row r="20" spans="1:11" x14ac:dyDescent="0.2">
      <c r="A20" s="454" t="s">
        <v>40</v>
      </c>
      <c r="B20" s="477"/>
      <c r="C20" s="478"/>
      <c r="D20" s="479"/>
      <c r="E20" s="480"/>
      <c r="F20" s="481"/>
      <c r="G20" s="482"/>
      <c r="H20" s="479"/>
      <c r="I20" s="480"/>
      <c r="J20" s="479"/>
      <c r="K20" s="480"/>
    </row>
    <row r="21" spans="1:11" x14ac:dyDescent="0.2">
      <c r="A21" s="454" t="s">
        <v>18</v>
      </c>
      <c r="B21" s="477"/>
      <c r="C21" s="478"/>
      <c r="D21" s="479"/>
      <c r="E21" s="480"/>
      <c r="F21" s="481"/>
      <c r="G21" s="482"/>
      <c r="H21" s="479"/>
      <c r="I21" s="480"/>
      <c r="J21" s="479">
        <v>2</v>
      </c>
      <c r="K21" s="480">
        <v>12.753299999999999</v>
      </c>
    </row>
    <row r="22" spans="1:11" x14ac:dyDescent="0.2">
      <c r="A22" s="454" t="s">
        <v>41</v>
      </c>
      <c r="B22" s="477"/>
      <c r="C22" s="478"/>
      <c r="D22" s="479"/>
      <c r="E22" s="480"/>
      <c r="F22" s="481"/>
      <c r="G22" s="482"/>
      <c r="H22" s="479"/>
      <c r="I22" s="480"/>
      <c r="J22" s="479"/>
      <c r="K22" s="480"/>
    </row>
    <row r="23" spans="1:11" x14ac:dyDescent="0.2">
      <c r="A23" s="454" t="s">
        <v>42</v>
      </c>
      <c r="B23" s="477">
        <v>13</v>
      </c>
      <c r="C23" s="478">
        <v>195175.9448</v>
      </c>
      <c r="D23" s="479"/>
      <c r="E23" s="480"/>
      <c r="F23" s="481"/>
      <c r="G23" s="482"/>
      <c r="H23" s="479"/>
      <c r="I23" s="480"/>
      <c r="J23" s="479"/>
      <c r="K23" s="480"/>
    </row>
    <row r="24" spans="1:11" x14ac:dyDescent="0.2">
      <c r="A24" s="454" t="s">
        <v>347</v>
      </c>
      <c r="B24" s="483">
        <f t="shared" ref="B24:K24" si="0">SUM(B4:B23)</f>
        <v>30</v>
      </c>
      <c r="C24" s="474">
        <f t="shared" si="0"/>
        <v>203863.36869999999</v>
      </c>
      <c r="D24" s="483">
        <f t="shared" si="0"/>
        <v>73</v>
      </c>
      <c r="E24" s="474">
        <f t="shared" si="0"/>
        <v>153656.7188</v>
      </c>
      <c r="F24" s="484">
        <f t="shared" si="0"/>
        <v>224</v>
      </c>
      <c r="G24" s="485">
        <f t="shared" si="0"/>
        <v>8723.9407810000012</v>
      </c>
      <c r="H24" s="483">
        <f t="shared" si="0"/>
        <v>1</v>
      </c>
      <c r="I24" s="474">
        <f t="shared" si="0"/>
        <v>33.332000000000001</v>
      </c>
      <c r="J24" s="483">
        <f>SUM(J4:J23)</f>
        <v>70</v>
      </c>
      <c r="K24" s="474">
        <f t="shared" si="0"/>
        <v>11507.9995</v>
      </c>
    </row>
    <row r="25" spans="1:11" x14ac:dyDescent="0.2">
      <c r="A25" s="380" t="s">
        <v>664</v>
      </c>
    </row>
  </sheetData>
  <mergeCells count="7">
    <mergeCell ref="J2:K2"/>
    <mergeCell ref="A1:K1"/>
    <mergeCell ref="A2:A3"/>
    <mergeCell ref="B2:C2"/>
    <mergeCell ref="D2:E2"/>
    <mergeCell ref="F2:G2"/>
    <mergeCell ref="H2:I2"/>
  </mergeCells>
  <pageMargins left="0.7" right="0.7" top="0.75" bottom="0.75" header="0.3" footer="0.3"/>
  <pageSetup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5DF58-4DDF-4309-8865-F0A53852B5F3}">
  <dimension ref="A1:K20"/>
  <sheetViews>
    <sheetView zoomScaleNormal="100" workbookViewId="0">
      <selection activeCell="M11" sqref="M11"/>
    </sheetView>
  </sheetViews>
  <sheetFormatPr baseColWidth="10" defaultColWidth="13.42578125" defaultRowHeight="12.75" x14ac:dyDescent="0.25"/>
  <cols>
    <col min="1" max="1" width="13.42578125" style="12"/>
    <col min="2" max="3" width="11.85546875" style="12" customWidth="1"/>
    <col min="4" max="5" width="12.140625" style="12" customWidth="1"/>
    <col min="6" max="16384" width="13.42578125" style="12"/>
  </cols>
  <sheetData>
    <row r="1" spans="1:8" ht="15" x14ac:dyDescent="0.25">
      <c r="A1" s="579"/>
      <c r="B1" s="579"/>
      <c r="C1" s="579"/>
      <c r="D1" s="579"/>
      <c r="E1" s="579"/>
    </row>
    <row r="2" spans="1:8" ht="25.5" customHeight="1" x14ac:dyDescent="0.25">
      <c r="A2" s="698" t="s">
        <v>2669</v>
      </c>
      <c r="B2" s="698"/>
      <c r="C2" s="698"/>
      <c r="D2" s="698"/>
      <c r="E2" s="586"/>
      <c r="G2" s="12" t="s">
        <v>2671</v>
      </c>
    </row>
    <row r="3" spans="1:8" x14ac:dyDescent="0.25">
      <c r="A3" s="692" t="s">
        <v>23</v>
      </c>
      <c r="B3" s="692" t="s">
        <v>184</v>
      </c>
      <c r="C3" s="692"/>
      <c r="D3" s="692" t="s">
        <v>185</v>
      </c>
      <c r="E3" s="587"/>
    </row>
    <row r="4" spans="1:8" x14ac:dyDescent="0.25">
      <c r="A4" s="692"/>
      <c r="B4" s="14">
        <v>2019</v>
      </c>
      <c r="C4" s="14">
        <v>2020</v>
      </c>
      <c r="D4" s="692"/>
      <c r="E4" s="587"/>
      <c r="G4" s="583" t="s">
        <v>184</v>
      </c>
      <c r="H4" s="583" t="s">
        <v>186</v>
      </c>
    </row>
    <row r="5" spans="1:8" x14ac:dyDescent="0.25">
      <c r="A5" s="15" t="s">
        <v>27</v>
      </c>
      <c r="B5" s="24">
        <v>149.08732922582374</v>
      </c>
      <c r="C5" s="24"/>
      <c r="D5" s="25"/>
      <c r="E5" s="588"/>
      <c r="G5" s="584">
        <v>2010</v>
      </c>
      <c r="H5" s="583">
        <v>172</v>
      </c>
    </row>
    <row r="6" spans="1:8" x14ac:dyDescent="0.25">
      <c r="A6" s="15" t="s">
        <v>28</v>
      </c>
      <c r="B6" s="24">
        <v>188.90775018811132</v>
      </c>
      <c r="C6" s="24"/>
      <c r="D6" s="25"/>
      <c r="E6" s="588"/>
      <c r="G6" s="584">
        <v>2011</v>
      </c>
      <c r="H6" s="585">
        <v>176</v>
      </c>
    </row>
    <row r="7" spans="1:8" x14ac:dyDescent="0.25">
      <c r="A7" s="15" t="s">
        <v>65</v>
      </c>
      <c r="B7" s="24">
        <v>156.6589067174327</v>
      </c>
      <c r="C7" s="24"/>
      <c r="D7" s="25"/>
      <c r="E7" s="588"/>
      <c r="G7" s="584">
        <v>2012</v>
      </c>
      <c r="H7" s="585">
        <v>177</v>
      </c>
    </row>
    <row r="8" spans="1:8" x14ac:dyDescent="0.25">
      <c r="A8" s="15" t="s">
        <v>29</v>
      </c>
      <c r="B8" s="24">
        <v>172.84710743801651</v>
      </c>
      <c r="C8" s="24"/>
      <c r="D8" s="25"/>
      <c r="E8" s="588"/>
      <c r="G8" s="584">
        <v>2013</v>
      </c>
      <c r="H8" s="585">
        <v>171</v>
      </c>
    </row>
    <row r="9" spans="1:8" x14ac:dyDescent="0.25">
      <c r="A9" s="15" t="s">
        <v>30</v>
      </c>
      <c r="B9" s="24">
        <v>193.73756906077344</v>
      </c>
      <c r="C9" s="24"/>
      <c r="D9" s="25"/>
      <c r="E9" s="588"/>
      <c r="G9" s="584">
        <v>2014</v>
      </c>
      <c r="H9" s="585">
        <v>170</v>
      </c>
    </row>
    <row r="10" spans="1:8" x14ac:dyDescent="0.25">
      <c r="A10" s="15" t="s">
        <v>31</v>
      </c>
      <c r="B10" s="24">
        <v>194.32054794520548</v>
      </c>
      <c r="C10" s="24"/>
      <c r="D10" s="25"/>
      <c r="E10" s="588"/>
      <c r="G10" s="584">
        <v>2015</v>
      </c>
      <c r="H10" s="585">
        <v>173</v>
      </c>
    </row>
    <row r="11" spans="1:8" x14ac:dyDescent="0.25">
      <c r="A11" s="15" t="s">
        <v>33</v>
      </c>
      <c r="B11" s="24"/>
      <c r="C11" s="24"/>
      <c r="D11" s="25"/>
      <c r="E11" s="588"/>
      <c r="G11" s="584">
        <v>2016</v>
      </c>
      <c r="H11" s="585">
        <v>166</v>
      </c>
    </row>
    <row r="12" spans="1:8" x14ac:dyDescent="0.25">
      <c r="A12" s="15" t="s">
        <v>34</v>
      </c>
      <c r="B12" s="24">
        <v>162.82521434138741</v>
      </c>
      <c r="C12" s="24"/>
      <c r="D12" s="25"/>
      <c r="E12" s="588"/>
      <c r="G12" s="584">
        <v>2017</v>
      </c>
      <c r="H12" s="585">
        <v>174</v>
      </c>
    </row>
    <row r="13" spans="1:8" x14ac:dyDescent="0.25">
      <c r="A13" s="15" t="s">
        <v>35</v>
      </c>
      <c r="B13" s="24">
        <v>172.30985915492957</v>
      </c>
      <c r="C13" s="24"/>
      <c r="D13" s="25"/>
      <c r="E13" s="588"/>
      <c r="G13" s="584">
        <v>2018</v>
      </c>
      <c r="H13" s="585">
        <v>170</v>
      </c>
    </row>
    <row r="14" spans="1:8" x14ac:dyDescent="0.25">
      <c r="A14" s="15" t="s">
        <v>16</v>
      </c>
      <c r="B14" s="24">
        <v>156.78538812785388</v>
      </c>
      <c r="C14" s="24"/>
      <c r="D14" s="25"/>
      <c r="E14" s="588"/>
      <c r="G14" s="584">
        <v>2019</v>
      </c>
      <c r="H14" s="585">
        <v>176</v>
      </c>
    </row>
    <row r="15" spans="1:8" x14ac:dyDescent="0.25">
      <c r="A15" s="15" t="s">
        <v>187</v>
      </c>
      <c r="B15" s="24">
        <v>188.84279475982535</v>
      </c>
      <c r="C15" s="24"/>
      <c r="D15" s="25"/>
      <c r="E15" s="588"/>
      <c r="G15" s="584">
        <v>2020</v>
      </c>
      <c r="H15" s="585">
        <v>174</v>
      </c>
    </row>
    <row r="16" spans="1:8" x14ac:dyDescent="0.25">
      <c r="A16" s="15" t="s">
        <v>20</v>
      </c>
      <c r="B16" s="24">
        <v>174.39841688654357</v>
      </c>
      <c r="C16" s="24"/>
      <c r="D16" s="25"/>
      <c r="E16" s="588"/>
      <c r="G16" s="26"/>
      <c r="H16" s="26"/>
    </row>
    <row r="17" spans="1:11" x14ac:dyDescent="0.25">
      <c r="A17" s="15" t="s">
        <v>40</v>
      </c>
      <c r="B17" s="24">
        <v>176.47215686274509</v>
      </c>
      <c r="C17" s="24">
        <v>174</v>
      </c>
      <c r="D17" s="25">
        <f t="shared" ref="D17:D19" si="0">((C17-B17)*100)/B17</f>
        <v>-1.4008764366538946</v>
      </c>
      <c r="E17" s="588"/>
      <c r="G17" s="26"/>
      <c r="H17" s="26"/>
    </row>
    <row r="18" spans="1:11" x14ac:dyDescent="0.25">
      <c r="A18" s="21" t="s">
        <v>41</v>
      </c>
      <c r="B18" s="24">
        <v>203.93939393939391</v>
      </c>
      <c r="C18" s="24"/>
      <c r="D18" s="25"/>
      <c r="E18" s="588"/>
      <c r="G18" s="26"/>
      <c r="H18" s="26"/>
    </row>
    <row r="19" spans="1:11" s="30" customFormat="1" x14ac:dyDescent="0.25">
      <c r="A19" s="27" t="s">
        <v>188</v>
      </c>
      <c r="B19" s="28">
        <f>+AVERAGE(B5:B18)</f>
        <v>176.24095651138785</v>
      </c>
      <c r="C19" s="28">
        <f>+AVERAGE(C5:C18)</f>
        <v>174</v>
      </c>
      <c r="D19" s="29">
        <f t="shared" si="0"/>
        <v>-1.271529930242435</v>
      </c>
      <c r="E19" s="589"/>
    </row>
    <row r="20" spans="1:11" ht="41.25" customHeight="1" x14ac:dyDescent="0.25">
      <c r="A20" s="696" t="s">
        <v>2670</v>
      </c>
      <c r="B20" s="696"/>
      <c r="C20" s="696"/>
      <c r="D20" s="696"/>
      <c r="G20" s="697" t="s">
        <v>2670</v>
      </c>
      <c r="H20" s="697"/>
      <c r="I20" s="697"/>
      <c r="J20" s="697"/>
      <c r="K20" s="697"/>
    </row>
  </sheetData>
  <mergeCells count="6">
    <mergeCell ref="A2:D2"/>
    <mergeCell ref="A20:D20"/>
    <mergeCell ref="G20:K20"/>
    <mergeCell ref="A3:A4"/>
    <mergeCell ref="B3:C3"/>
    <mergeCell ref="D3:D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BD99-F97F-4497-9889-0A43D48EC9EF}">
  <dimension ref="A2:K23"/>
  <sheetViews>
    <sheetView zoomScale="85" zoomScaleNormal="85" workbookViewId="0">
      <selection activeCell="D2" sqref="D2:K2"/>
    </sheetView>
  </sheetViews>
  <sheetFormatPr baseColWidth="10" defaultRowHeight="14.25" x14ac:dyDescent="0.2"/>
  <cols>
    <col min="1" max="1" width="22.28515625" style="11" customWidth="1"/>
    <col min="2" max="2" width="38.42578125" style="11" bestFit="1" customWidth="1"/>
    <col min="3" max="16384" width="11.42578125" style="11"/>
  </cols>
  <sheetData>
    <row r="2" spans="1:11" ht="15" x14ac:dyDescent="0.25">
      <c r="A2" s="688" t="s">
        <v>2672</v>
      </c>
      <c r="B2" s="688"/>
      <c r="D2" s="699" t="s">
        <v>2674</v>
      </c>
      <c r="E2" s="699"/>
      <c r="F2" s="699"/>
      <c r="G2" s="699"/>
      <c r="H2" s="699"/>
      <c r="I2" s="699"/>
      <c r="J2" s="699"/>
      <c r="K2" s="699"/>
    </row>
    <row r="3" spans="1:11" x14ac:dyDescent="0.2">
      <c r="A3" s="590" t="s">
        <v>23</v>
      </c>
      <c r="B3" s="590" t="s">
        <v>209</v>
      </c>
    </row>
    <row r="4" spans="1:11" x14ac:dyDescent="0.2">
      <c r="A4" s="590" t="s">
        <v>28</v>
      </c>
      <c r="B4" s="590">
        <v>23</v>
      </c>
    </row>
    <row r="5" spans="1:11" x14ac:dyDescent="0.2">
      <c r="A5" s="590" t="s">
        <v>65</v>
      </c>
      <c r="B5" s="590">
        <v>261</v>
      </c>
    </row>
    <row r="6" spans="1:11" x14ac:dyDescent="0.2">
      <c r="A6" s="590" t="s">
        <v>41</v>
      </c>
      <c r="B6" s="590">
        <v>1</v>
      </c>
    </row>
    <row r="7" spans="1:11" x14ac:dyDescent="0.2">
      <c r="A7" s="590" t="s">
        <v>26</v>
      </c>
      <c r="B7" s="590">
        <f>+SUM(B4:B6)</f>
        <v>285</v>
      </c>
    </row>
    <row r="8" spans="1:11" x14ac:dyDescent="0.2">
      <c r="A8" s="578" t="s">
        <v>2673</v>
      </c>
    </row>
    <row r="23" spans="4:4" x14ac:dyDescent="0.2">
      <c r="D23" s="578" t="s">
        <v>2673</v>
      </c>
    </row>
  </sheetData>
  <mergeCells count="2">
    <mergeCell ref="A2:B2"/>
    <mergeCell ref="D2:K2"/>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8F100-54AB-4FB9-A573-B1AE9689660E}">
  <dimension ref="A1:M21"/>
  <sheetViews>
    <sheetView topLeftCell="A7" workbookViewId="0">
      <selection activeCell="G25" sqref="G25"/>
    </sheetView>
  </sheetViews>
  <sheetFormatPr baseColWidth="10" defaultRowHeight="15" x14ac:dyDescent="0.25"/>
  <cols>
    <col min="1" max="1" width="18.85546875" customWidth="1"/>
  </cols>
  <sheetData>
    <row r="1" spans="1:13" ht="15.75" thickBot="1" x14ac:dyDescent="0.3">
      <c r="A1" s="707" t="s">
        <v>2675</v>
      </c>
      <c r="B1" s="707"/>
      <c r="C1" s="707"/>
      <c r="D1" s="707"/>
      <c r="E1" s="707"/>
      <c r="F1" s="707"/>
      <c r="G1" s="707"/>
    </row>
    <row r="2" spans="1:13" ht="16.5" thickBot="1" x14ac:dyDescent="0.3">
      <c r="A2" s="708" t="s">
        <v>2505</v>
      </c>
      <c r="B2" s="710" t="s">
        <v>1332</v>
      </c>
      <c r="C2" s="710"/>
      <c r="D2" s="710" t="s">
        <v>1321</v>
      </c>
      <c r="E2" s="710"/>
      <c r="F2" s="710" t="s">
        <v>26</v>
      </c>
      <c r="G2" s="711"/>
    </row>
    <row r="3" spans="1:13" ht="26.25" thickBot="1" x14ac:dyDescent="0.3">
      <c r="A3" s="709"/>
      <c r="B3" s="395" t="s">
        <v>2506</v>
      </c>
      <c r="C3" s="396" t="s">
        <v>2507</v>
      </c>
      <c r="D3" s="387" t="s">
        <v>2506</v>
      </c>
      <c r="E3" s="396" t="s">
        <v>2507</v>
      </c>
      <c r="F3" s="387" t="s">
        <v>2506</v>
      </c>
      <c r="G3" s="396" t="s">
        <v>2507</v>
      </c>
    </row>
    <row r="4" spans="1:13" ht="15.75" thickBot="1" x14ac:dyDescent="0.3">
      <c r="A4" s="397" t="s">
        <v>2508</v>
      </c>
      <c r="B4" s="378" t="s">
        <v>2509</v>
      </c>
      <c r="C4" s="378" t="s">
        <v>2510</v>
      </c>
      <c r="D4" s="378" t="s">
        <v>2511</v>
      </c>
      <c r="E4" s="378" t="s">
        <v>2512</v>
      </c>
      <c r="F4" s="388" t="s">
        <v>2513</v>
      </c>
      <c r="G4" s="388" t="s">
        <v>2514</v>
      </c>
    </row>
    <row r="5" spans="1:13" ht="15.75" thickBot="1" x14ac:dyDescent="0.3">
      <c r="A5" s="398" t="s">
        <v>2515</v>
      </c>
      <c r="B5" s="399" t="s">
        <v>2516</v>
      </c>
      <c r="C5" s="399" t="s">
        <v>2517</v>
      </c>
      <c r="D5" s="400"/>
      <c r="E5" s="400"/>
      <c r="F5" s="401" t="s">
        <v>2518</v>
      </c>
      <c r="G5" s="401" t="s">
        <v>2519</v>
      </c>
    </row>
    <row r="6" spans="1:13" ht="16.5" thickTop="1" thickBot="1" x14ac:dyDescent="0.3">
      <c r="A6" s="397" t="s">
        <v>171</v>
      </c>
      <c r="B6" s="402" t="s">
        <v>2520</v>
      </c>
      <c r="C6" s="402" t="s">
        <v>2521</v>
      </c>
      <c r="D6" s="402" t="s">
        <v>2511</v>
      </c>
      <c r="E6" s="402" t="s">
        <v>2512</v>
      </c>
      <c r="F6" s="403" t="s">
        <v>2522</v>
      </c>
      <c r="G6" s="403" t="s">
        <v>2523</v>
      </c>
    </row>
    <row r="7" spans="1:13" x14ac:dyDescent="0.25">
      <c r="A7" t="s">
        <v>2677</v>
      </c>
    </row>
    <row r="9" spans="1:13" ht="15.75" thickBot="1" x14ac:dyDescent="0.3">
      <c r="A9" s="707" t="s">
        <v>2676</v>
      </c>
      <c r="B9" s="707"/>
      <c r="C9" s="707"/>
      <c r="D9" s="707"/>
      <c r="E9" s="707"/>
      <c r="F9" s="707"/>
      <c r="G9" s="707"/>
      <c r="H9" s="707"/>
      <c r="I9" s="707"/>
      <c r="J9" s="707"/>
      <c r="K9" s="707"/>
      <c r="L9" s="707"/>
      <c r="M9" s="707"/>
    </row>
    <row r="10" spans="1:13" ht="16.5" thickBot="1" x14ac:dyDescent="0.3">
      <c r="A10" s="712" t="s">
        <v>1267</v>
      </c>
      <c r="B10" s="710" t="s">
        <v>2524</v>
      </c>
      <c r="C10" s="710"/>
      <c r="D10" s="710"/>
      <c r="E10" s="710"/>
      <c r="F10" s="710"/>
      <c r="G10" s="710"/>
      <c r="H10" s="710"/>
      <c r="I10" s="710"/>
      <c r="J10" s="710"/>
      <c r="K10" s="700" t="s">
        <v>26</v>
      </c>
      <c r="L10" s="700"/>
      <c r="M10" s="701"/>
    </row>
    <row r="11" spans="1:13" ht="16.5" thickBot="1" x14ac:dyDescent="0.3">
      <c r="A11" s="713"/>
      <c r="B11" s="704" t="s">
        <v>2525</v>
      </c>
      <c r="C11" s="705"/>
      <c r="D11" s="706"/>
      <c r="E11" s="704" t="s">
        <v>2526</v>
      </c>
      <c r="F11" s="705"/>
      <c r="G11" s="706"/>
      <c r="H11" s="704" t="s">
        <v>2527</v>
      </c>
      <c r="I11" s="705"/>
      <c r="J11" s="706"/>
      <c r="K11" s="702"/>
      <c r="L11" s="702"/>
      <c r="M11" s="703"/>
    </row>
    <row r="12" spans="1:13" ht="15.75" thickBot="1" x14ac:dyDescent="0.3">
      <c r="A12" s="714"/>
      <c r="B12" s="404" t="s">
        <v>2528</v>
      </c>
      <c r="C12" s="405" t="s">
        <v>2529</v>
      </c>
      <c r="D12" s="405" t="s">
        <v>2530</v>
      </c>
      <c r="E12" s="405" t="s">
        <v>2528</v>
      </c>
      <c r="F12" s="405" t="s">
        <v>2529</v>
      </c>
      <c r="G12" s="405" t="s">
        <v>2530</v>
      </c>
      <c r="H12" s="405" t="s">
        <v>2528</v>
      </c>
      <c r="I12" s="405" t="s">
        <v>2529</v>
      </c>
      <c r="J12" s="405" t="s">
        <v>2530</v>
      </c>
      <c r="K12" s="405" t="s">
        <v>2528</v>
      </c>
      <c r="L12" s="405" t="s">
        <v>2529</v>
      </c>
      <c r="M12" s="405" t="s">
        <v>2530</v>
      </c>
    </row>
    <row r="13" spans="1:13" ht="15.75" thickBot="1" x14ac:dyDescent="0.3">
      <c r="A13" s="374" t="s">
        <v>1291</v>
      </c>
      <c r="B13" s="392"/>
      <c r="C13" s="392"/>
      <c r="D13" s="392"/>
      <c r="E13" s="376">
        <v>7</v>
      </c>
      <c r="F13" s="392"/>
      <c r="G13" s="376" t="s">
        <v>2531</v>
      </c>
      <c r="H13" s="392"/>
      <c r="I13" s="392"/>
      <c r="J13" s="392"/>
      <c r="K13" s="376">
        <v>7</v>
      </c>
      <c r="L13" s="392"/>
      <c r="M13" s="376" t="s">
        <v>2531</v>
      </c>
    </row>
    <row r="14" spans="1:13" ht="15.75" thickBot="1" x14ac:dyDescent="0.3">
      <c r="A14" s="379" t="s">
        <v>1280</v>
      </c>
      <c r="B14" s="393"/>
      <c r="C14" s="393"/>
      <c r="D14" s="393"/>
      <c r="E14" s="378">
        <v>4</v>
      </c>
      <c r="F14" s="393"/>
      <c r="G14" s="378" t="s">
        <v>2532</v>
      </c>
      <c r="H14" s="393"/>
      <c r="I14" s="393"/>
      <c r="J14" s="393"/>
      <c r="K14" s="378">
        <v>4</v>
      </c>
      <c r="L14" s="393"/>
      <c r="M14" s="378" t="s">
        <v>2532</v>
      </c>
    </row>
    <row r="15" spans="1:13" ht="15.75" thickBot="1" x14ac:dyDescent="0.3">
      <c r="A15" s="374" t="s">
        <v>1293</v>
      </c>
      <c r="B15" s="376">
        <v>2</v>
      </c>
      <c r="C15" s="376">
        <v>1.55</v>
      </c>
      <c r="D15" s="376" t="s">
        <v>2533</v>
      </c>
      <c r="E15" s="376">
        <v>3</v>
      </c>
      <c r="F15" s="392"/>
      <c r="G15" s="376" t="s">
        <v>2534</v>
      </c>
      <c r="H15" s="376">
        <v>1</v>
      </c>
      <c r="I15" s="376">
        <v>0.41</v>
      </c>
      <c r="J15" s="376">
        <v>799.4</v>
      </c>
      <c r="K15" s="376">
        <v>6</v>
      </c>
      <c r="L15" s="376">
        <v>1.96</v>
      </c>
      <c r="M15" s="376" t="s">
        <v>2535</v>
      </c>
    </row>
    <row r="16" spans="1:13" ht="15.75" thickBot="1" x14ac:dyDescent="0.3">
      <c r="A16" s="379" t="s">
        <v>1295</v>
      </c>
      <c r="B16" s="393"/>
      <c r="C16" s="393"/>
      <c r="D16" s="393"/>
      <c r="E16" s="378">
        <v>2</v>
      </c>
      <c r="F16" s="393"/>
      <c r="G16" s="378" t="s">
        <v>2536</v>
      </c>
      <c r="H16" s="393"/>
      <c r="I16" s="393"/>
      <c r="J16" s="393"/>
      <c r="K16" s="378">
        <v>2</v>
      </c>
      <c r="L16" s="393"/>
      <c r="M16" s="378" t="s">
        <v>2536</v>
      </c>
    </row>
    <row r="17" spans="1:13" ht="15.75" thickBot="1" x14ac:dyDescent="0.3">
      <c r="A17" s="374" t="s">
        <v>1321</v>
      </c>
      <c r="B17" s="392"/>
      <c r="C17" s="392"/>
      <c r="D17" s="392"/>
      <c r="E17" s="376">
        <v>2</v>
      </c>
      <c r="F17" s="392"/>
      <c r="G17" s="376" t="s">
        <v>2537</v>
      </c>
      <c r="H17" s="392"/>
      <c r="I17" s="392"/>
      <c r="J17" s="392"/>
      <c r="K17" s="376">
        <v>2</v>
      </c>
      <c r="L17" s="392"/>
      <c r="M17" s="376" t="s">
        <v>2537</v>
      </c>
    </row>
    <row r="18" spans="1:13" ht="15.75" thickBot="1" x14ac:dyDescent="0.3">
      <c r="A18" s="379" t="s">
        <v>1338</v>
      </c>
      <c r="B18" s="393"/>
      <c r="C18" s="393"/>
      <c r="D18" s="393"/>
      <c r="E18" s="378">
        <v>4</v>
      </c>
      <c r="F18" s="393"/>
      <c r="G18" s="378" t="s">
        <v>2538</v>
      </c>
      <c r="H18" s="393"/>
      <c r="I18" s="393"/>
      <c r="J18" s="393"/>
      <c r="K18" s="378">
        <v>4</v>
      </c>
      <c r="L18" s="393"/>
      <c r="M18" s="378" t="s">
        <v>2538</v>
      </c>
    </row>
    <row r="19" spans="1:13" ht="15.75" thickBot="1" x14ac:dyDescent="0.3">
      <c r="A19" s="374" t="s">
        <v>2539</v>
      </c>
      <c r="B19" s="392"/>
      <c r="C19" s="392"/>
      <c r="D19" s="392"/>
      <c r="E19" s="376">
        <v>11</v>
      </c>
      <c r="F19" s="392"/>
      <c r="G19" s="376" t="s">
        <v>2540</v>
      </c>
      <c r="H19" s="392"/>
      <c r="I19" s="392"/>
      <c r="J19" s="392"/>
      <c r="K19" s="376">
        <v>11</v>
      </c>
      <c r="L19" s="392"/>
      <c r="M19" s="376" t="s">
        <v>2540</v>
      </c>
    </row>
    <row r="20" spans="1:13" ht="15.75" thickBot="1" x14ac:dyDescent="0.3">
      <c r="A20" s="379" t="s">
        <v>43</v>
      </c>
      <c r="B20" s="394">
        <v>2</v>
      </c>
      <c r="C20" s="394">
        <v>1.55</v>
      </c>
      <c r="D20" s="394" t="s">
        <v>2533</v>
      </c>
      <c r="E20" s="394">
        <v>33</v>
      </c>
      <c r="F20" s="393"/>
      <c r="G20" s="394" t="s">
        <v>2541</v>
      </c>
      <c r="H20" s="394">
        <v>1</v>
      </c>
      <c r="I20" s="394">
        <v>0.41</v>
      </c>
      <c r="J20" s="394">
        <v>799.4</v>
      </c>
      <c r="K20" s="394">
        <v>36</v>
      </c>
      <c r="L20" s="394">
        <v>1.96</v>
      </c>
      <c r="M20" s="394" t="s">
        <v>2542</v>
      </c>
    </row>
    <row r="21" spans="1:13" x14ac:dyDescent="0.25">
      <c r="A21" t="s">
        <v>2677</v>
      </c>
    </row>
  </sheetData>
  <mergeCells count="12">
    <mergeCell ref="A2:A3"/>
    <mergeCell ref="B2:C2"/>
    <mergeCell ref="D2:E2"/>
    <mergeCell ref="F2:G2"/>
    <mergeCell ref="A1:G1"/>
    <mergeCell ref="K10:M11"/>
    <mergeCell ref="B11:D11"/>
    <mergeCell ref="E11:G11"/>
    <mergeCell ref="H11:J11"/>
    <mergeCell ref="A9:M9"/>
    <mergeCell ref="A10:A12"/>
    <mergeCell ref="B10:J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04A3-1751-42B9-9B24-D47D0FA3F66D}">
  <dimension ref="B2:D184"/>
  <sheetViews>
    <sheetView zoomScaleNormal="100" workbookViewId="0">
      <selection activeCell="H20" sqref="H20"/>
    </sheetView>
  </sheetViews>
  <sheetFormatPr baseColWidth="10" defaultRowHeight="15" x14ac:dyDescent="0.25"/>
  <cols>
    <col min="1" max="1" width="2.85546875" customWidth="1"/>
    <col min="2" max="2" width="13.85546875" style="141" customWidth="1"/>
    <col min="3" max="3" width="57.7109375" style="142" customWidth="1"/>
    <col min="4" max="4" width="15.42578125" style="143" customWidth="1"/>
  </cols>
  <sheetData>
    <row r="2" spans="2:4" x14ac:dyDescent="0.25">
      <c r="B2" s="715" t="s">
        <v>2678</v>
      </c>
      <c r="C2" s="715"/>
      <c r="D2" s="715"/>
    </row>
    <row r="3" spans="2:4" ht="25.5" x14ac:dyDescent="0.25">
      <c r="B3" s="135" t="s">
        <v>679</v>
      </c>
      <c r="C3" s="136" t="s">
        <v>680</v>
      </c>
      <c r="D3" s="137" t="s">
        <v>681</v>
      </c>
    </row>
    <row r="4" spans="2:4" x14ac:dyDescent="0.25">
      <c r="B4" s="138" t="s">
        <v>682</v>
      </c>
      <c r="C4" s="139"/>
      <c r="D4" s="140">
        <f>SUM(D5:D6)</f>
        <v>10992.810000000001</v>
      </c>
    </row>
    <row r="5" spans="2:4" x14ac:dyDescent="0.25">
      <c r="B5" s="141">
        <v>4401120000</v>
      </c>
      <c r="C5" s="142" t="s">
        <v>683</v>
      </c>
      <c r="D5" s="143">
        <v>8892.8100000000013</v>
      </c>
    </row>
    <row r="6" spans="2:4" x14ac:dyDescent="0.25">
      <c r="B6" s="141">
        <v>4401390000</v>
      </c>
      <c r="C6" s="142" t="s">
        <v>684</v>
      </c>
      <c r="D6" s="143">
        <v>2100</v>
      </c>
    </row>
    <row r="7" spans="2:4" x14ac:dyDescent="0.25">
      <c r="B7" s="138" t="s">
        <v>685</v>
      </c>
      <c r="D7" s="140">
        <f>SUM(D8:D9)</f>
        <v>180851.94</v>
      </c>
    </row>
    <row r="8" spans="2:4" x14ac:dyDescent="0.25">
      <c r="B8" s="141">
        <v>4403499000</v>
      </c>
      <c r="C8" s="142" t="s">
        <v>686</v>
      </c>
      <c r="D8" s="143">
        <v>16113.650000000001</v>
      </c>
    </row>
    <row r="9" spans="2:4" x14ac:dyDescent="0.25">
      <c r="B9" s="141">
        <v>4403990000</v>
      </c>
      <c r="C9" s="142" t="s">
        <v>686</v>
      </c>
      <c r="D9" s="143">
        <v>164738.29</v>
      </c>
    </row>
    <row r="10" spans="2:4" x14ac:dyDescent="0.25">
      <c r="B10" s="138" t="s">
        <v>687</v>
      </c>
      <c r="D10" s="140">
        <f>SUM(D11:D15)</f>
        <v>24885957.18</v>
      </c>
    </row>
    <row r="11" spans="2:4" x14ac:dyDescent="0.25">
      <c r="B11" s="141">
        <v>4407199000</v>
      </c>
      <c r="C11" s="142" t="s">
        <v>686</v>
      </c>
      <c r="D11" s="143">
        <v>10000</v>
      </c>
    </row>
    <row r="12" spans="2:4" x14ac:dyDescent="0.25">
      <c r="B12" s="141">
        <v>4407220000</v>
      </c>
      <c r="C12" s="142" t="s">
        <v>688</v>
      </c>
      <c r="D12" s="143">
        <v>3886394.55</v>
      </c>
    </row>
    <row r="13" spans="2:4" ht="25.5" x14ac:dyDescent="0.25">
      <c r="B13" s="141">
        <v>4407291000</v>
      </c>
      <c r="C13" s="142" t="s">
        <v>689</v>
      </c>
      <c r="D13" s="143">
        <v>169095</v>
      </c>
    </row>
    <row r="14" spans="2:4" x14ac:dyDescent="0.25">
      <c r="B14" s="141">
        <v>4407299000</v>
      </c>
      <c r="C14" s="142" t="s">
        <v>686</v>
      </c>
      <c r="D14" s="143">
        <v>12582238.069999993</v>
      </c>
    </row>
    <row r="15" spans="2:4" x14ac:dyDescent="0.25">
      <c r="B15" s="141">
        <v>4407990000</v>
      </c>
      <c r="C15" s="142" t="s">
        <v>686</v>
      </c>
      <c r="D15" s="143">
        <v>8238229.5600000052</v>
      </c>
    </row>
    <row r="16" spans="2:4" x14ac:dyDescent="0.25">
      <c r="B16" s="138" t="s">
        <v>690</v>
      </c>
      <c r="D16" s="140">
        <f>SUM(D17:D18)</f>
        <v>916237.4</v>
      </c>
    </row>
    <row r="17" spans="2:4" x14ac:dyDescent="0.25">
      <c r="B17" s="141">
        <v>4408399000</v>
      </c>
      <c r="C17" s="142" t="s">
        <v>686</v>
      </c>
      <c r="D17" s="143">
        <v>170574.38</v>
      </c>
    </row>
    <row r="18" spans="2:4" x14ac:dyDescent="0.25">
      <c r="B18" s="141">
        <v>4408900000</v>
      </c>
      <c r="C18" s="142" t="s">
        <v>686</v>
      </c>
      <c r="D18" s="143">
        <v>745663.02</v>
      </c>
    </row>
    <row r="19" spans="2:4" x14ac:dyDescent="0.25">
      <c r="B19" s="138" t="s">
        <v>691</v>
      </c>
      <c r="D19" s="140">
        <f>SUM(D20:D30)</f>
        <v>55251341.949999988</v>
      </c>
    </row>
    <row r="20" spans="2:4" x14ac:dyDescent="0.25">
      <c r="B20" s="141">
        <v>4409109000</v>
      </c>
      <c r="C20" s="142" t="s">
        <v>686</v>
      </c>
      <c r="D20" s="143">
        <v>15.34</v>
      </c>
    </row>
    <row r="21" spans="2:4" x14ac:dyDescent="0.25">
      <c r="B21" s="141">
        <v>4409210000</v>
      </c>
      <c r="C21" s="142" t="s">
        <v>692</v>
      </c>
      <c r="D21" s="143">
        <v>1.6</v>
      </c>
    </row>
    <row r="22" spans="2:4" x14ac:dyDescent="0.25">
      <c r="B22" s="141">
        <v>4409221010</v>
      </c>
      <c r="C22" s="142" t="s">
        <v>693</v>
      </c>
      <c r="D22" s="143">
        <v>98280.900000000009</v>
      </c>
    </row>
    <row r="23" spans="2:4" x14ac:dyDescent="0.25">
      <c r="B23" s="141">
        <v>4409221020</v>
      </c>
      <c r="C23" s="142" t="s">
        <v>694</v>
      </c>
      <c r="D23" s="143">
        <v>258207.96999999997</v>
      </c>
    </row>
    <row r="24" spans="2:4" x14ac:dyDescent="0.25">
      <c r="B24" s="141">
        <v>4409221090</v>
      </c>
      <c r="C24" s="142" t="s">
        <v>686</v>
      </c>
      <c r="D24" s="143">
        <v>38730</v>
      </c>
    </row>
    <row r="25" spans="2:4" x14ac:dyDescent="0.25">
      <c r="B25" s="141">
        <v>4409229010</v>
      </c>
      <c r="C25" s="142" t="s">
        <v>693</v>
      </c>
      <c r="D25" s="143">
        <v>12229181.840000005</v>
      </c>
    </row>
    <row r="26" spans="2:4" x14ac:dyDescent="0.25">
      <c r="B26" s="141">
        <v>4409229020</v>
      </c>
      <c r="C26" s="142" t="s">
        <v>694</v>
      </c>
      <c r="D26" s="143">
        <v>14022882.219999988</v>
      </c>
    </row>
    <row r="27" spans="2:4" x14ac:dyDescent="0.25">
      <c r="B27" s="141">
        <v>4409229090</v>
      </c>
      <c r="C27" s="142" t="s">
        <v>686</v>
      </c>
      <c r="D27" s="143">
        <v>660834.00999999978</v>
      </c>
    </row>
    <row r="28" spans="2:4" x14ac:dyDescent="0.25">
      <c r="B28" s="141">
        <v>4409291000</v>
      </c>
      <c r="C28" s="142" t="s">
        <v>693</v>
      </c>
      <c r="D28" s="143">
        <v>16409608.300000001</v>
      </c>
    </row>
    <row r="29" spans="2:4" x14ac:dyDescent="0.25">
      <c r="B29" s="141">
        <v>4409292000</v>
      </c>
      <c r="C29" s="142" t="s">
        <v>694</v>
      </c>
      <c r="D29" s="143">
        <v>8478284.8300000001</v>
      </c>
    </row>
    <row r="30" spans="2:4" x14ac:dyDescent="0.25">
      <c r="B30" s="141">
        <v>4409299000</v>
      </c>
      <c r="C30" s="142" t="s">
        <v>686</v>
      </c>
      <c r="D30" s="143">
        <v>3055314.9399999976</v>
      </c>
    </row>
    <row r="31" spans="2:4" x14ac:dyDescent="0.25">
      <c r="B31" s="138" t="s">
        <v>695</v>
      </c>
      <c r="D31" s="140">
        <f>SUM(D32:D37)</f>
        <v>30593.52</v>
      </c>
    </row>
    <row r="32" spans="2:4" x14ac:dyDescent="0.25">
      <c r="B32" s="141">
        <v>4410110000</v>
      </c>
      <c r="C32" s="142" t="s">
        <v>696</v>
      </c>
      <c r="D32" s="143">
        <v>284.43</v>
      </c>
    </row>
    <row r="33" spans="2:4" x14ac:dyDescent="0.25">
      <c r="B33" s="141">
        <v>4410190000</v>
      </c>
      <c r="C33" s="142" t="s">
        <v>684</v>
      </c>
      <c r="D33" s="143">
        <v>10462.5</v>
      </c>
    </row>
    <row r="34" spans="2:4" x14ac:dyDescent="0.25">
      <c r="B34" s="141">
        <v>4410900000</v>
      </c>
      <c r="C34" s="142" t="s">
        <v>684</v>
      </c>
      <c r="D34" s="143">
        <v>2613.44</v>
      </c>
    </row>
    <row r="35" spans="2:4" x14ac:dyDescent="0.25">
      <c r="B35" s="141">
        <v>4411120000</v>
      </c>
      <c r="C35" s="142" t="s">
        <v>697</v>
      </c>
      <c r="D35" s="143">
        <v>11687.15</v>
      </c>
    </row>
    <row r="36" spans="2:4" x14ac:dyDescent="0.25">
      <c r="B36" s="141">
        <v>4411140000</v>
      </c>
      <c r="C36" s="142" t="s">
        <v>698</v>
      </c>
      <c r="D36" s="143">
        <v>2467</v>
      </c>
    </row>
    <row r="37" spans="2:4" ht="27.75" customHeight="1" x14ac:dyDescent="0.25">
      <c r="B37" s="141">
        <v>4411930000</v>
      </c>
      <c r="C37" s="142" t="s">
        <v>699</v>
      </c>
      <c r="D37" s="143">
        <v>3079</v>
      </c>
    </row>
    <row r="38" spans="2:4" x14ac:dyDescent="0.25">
      <c r="B38" s="138" t="s">
        <v>700</v>
      </c>
      <c r="D38" s="140">
        <f>SUM(D39:D44)</f>
        <v>2589937.8800000004</v>
      </c>
    </row>
    <row r="39" spans="2:4" ht="24.75" customHeight="1" x14ac:dyDescent="0.25">
      <c r="B39" s="141">
        <v>4412310000</v>
      </c>
      <c r="C39" s="142" t="s">
        <v>701</v>
      </c>
      <c r="D39" s="143">
        <v>778908.47000000009</v>
      </c>
    </row>
    <row r="40" spans="2:4" ht="123" customHeight="1" x14ac:dyDescent="0.25">
      <c r="B40" s="141">
        <v>4412330000</v>
      </c>
      <c r="C40" s="142" t="s">
        <v>702</v>
      </c>
      <c r="D40" s="143">
        <v>6425</v>
      </c>
    </row>
    <row r="41" spans="2:4" ht="40.5" customHeight="1" x14ac:dyDescent="0.25">
      <c r="B41" s="141">
        <v>4412340000</v>
      </c>
      <c r="C41" s="142" t="s">
        <v>703</v>
      </c>
      <c r="D41" s="143">
        <v>1632083.9600000002</v>
      </c>
    </row>
    <row r="42" spans="2:4" ht="22.5" customHeight="1" x14ac:dyDescent="0.25">
      <c r="B42" s="141">
        <v>4412390000</v>
      </c>
      <c r="C42" s="142" t="s">
        <v>704</v>
      </c>
      <c r="D42" s="143">
        <v>2700</v>
      </c>
    </row>
    <row r="43" spans="2:4" x14ac:dyDescent="0.25">
      <c r="B43" s="141">
        <v>4412940000</v>
      </c>
      <c r="C43" s="142" t="s">
        <v>705</v>
      </c>
      <c r="D43" s="143">
        <v>200</v>
      </c>
    </row>
    <row r="44" spans="2:4" x14ac:dyDescent="0.25">
      <c r="B44" s="141">
        <v>4412990000</v>
      </c>
      <c r="C44" s="142" t="s">
        <v>686</v>
      </c>
      <c r="D44" s="143">
        <v>169620.44999999998</v>
      </c>
    </row>
    <row r="45" spans="2:4" x14ac:dyDescent="0.25">
      <c r="B45" s="138" t="s">
        <v>706</v>
      </c>
      <c r="D45" s="140">
        <f>SUM(D46)</f>
        <v>40733.51</v>
      </c>
    </row>
    <row r="46" spans="2:4" x14ac:dyDescent="0.25">
      <c r="B46" s="141">
        <v>4413000000</v>
      </c>
      <c r="C46" s="142" t="s">
        <v>706</v>
      </c>
      <c r="D46" s="143">
        <v>40733.51</v>
      </c>
    </row>
    <row r="47" spans="2:4" x14ac:dyDescent="0.25">
      <c r="B47" s="138" t="s">
        <v>707</v>
      </c>
      <c r="D47" s="140">
        <f>SUM(D48:D72)</f>
        <v>5929931.9700000025</v>
      </c>
    </row>
    <row r="48" spans="2:4" ht="25.5" x14ac:dyDescent="0.25">
      <c r="B48" s="141">
        <v>4414000000</v>
      </c>
      <c r="C48" s="142" t="s">
        <v>708</v>
      </c>
      <c r="D48" s="143">
        <v>459014.32999999984</v>
      </c>
    </row>
    <row r="49" spans="2:4" ht="25.5" x14ac:dyDescent="0.25">
      <c r="B49" s="141">
        <v>4415100000</v>
      </c>
      <c r="C49" s="142" t="s">
        <v>709</v>
      </c>
      <c r="D49" s="143">
        <v>7428.4299999999994</v>
      </c>
    </row>
    <row r="50" spans="2:4" ht="27.75" customHeight="1" x14ac:dyDescent="0.25">
      <c r="B50" s="141">
        <v>4415200000</v>
      </c>
      <c r="C50" s="142" t="s">
        <v>710</v>
      </c>
      <c r="D50" s="143">
        <v>34525.520000000004</v>
      </c>
    </row>
    <row r="51" spans="2:4" ht="25.5" x14ac:dyDescent="0.25">
      <c r="B51" s="141">
        <v>4416000000</v>
      </c>
      <c r="C51" s="142" t="s">
        <v>711</v>
      </c>
      <c r="D51" s="143">
        <v>22.42</v>
      </c>
    </row>
    <row r="52" spans="2:4" x14ac:dyDescent="0.25">
      <c r="B52" s="141">
        <v>4417001000</v>
      </c>
      <c r="C52" s="142" t="s">
        <v>712</v>
      </c>
      <c r="D52" s="143">
        <v>8.0299999999999994</v>
      </c>
    </row>
    <row r="53" spans="2:4" x14ac:dyDescent="0.25">
      <c r="B53" s="141">
        <v>4417009000</v>
      </c>
      <c r="C53" s="142" t="s">
        <v>684</v>
      </c>
      <c r="D53" s="143">
        <v>550.42000000000007</v>
      </c>
    </row>
    <row r="54" spans="2:4" x14ac:dyDescent="0.25">
      <c r="B54" s="141">
        <v>4418100000</v>
      </c>
      <c r="C54" s="142" t="s">
        <v>713</v>
      </c>
      <c r="D54" s="143">
        <v>605</v>
      </c>
    </row>
    <row r="55" spans="2:4" x14ac:dyDescent="0.25">
      <c r="B55" s="141">
        <v>4418200000</v>
      </c>
      <c r="C55" s="142" t="s">
        <v>714</v>
      </c>
      <c r="D55" s="143">
        <v>353297.08999999991</v>
      </c>
    </row>
    <row r="56" spans="2:4" x14ac:dyDescent="0.25">
      <c r="B56" s="141">
        <v>4418400000</v>
      </c>
      <c r="C56" s="142" t="s">
        <v>715</v>
      </c>
      <c r="D56" s="143">
        <v>60473.249999999898</v>
      </c>
    </row>
    <row r="57" spans="2:4" x14ac:dyDescent="0.25">
      <c r="B57" s="141">
        <v>4418600000</v>
      </c>
      <c r="C57" s="142" t="s">
        <v>716</v>
      </c>
      <c r="D57" s="143">
        <v>333344.4599999999</v>
      </c>
    </row>
    <row r="58" spans="2:4" x14ac:dyDescent="0.25">
      <c r="B58" s="141">
        <v>4418790000</v>
      </c>
      <c r="C58" s="142" t="s">
        <v>684</v>
      </c>
      <c r="D58" s="143">
        <v>3192267.3700000029</v>
      </c>
    </row>
    <row r="59" spans="2:4" x14ac:dyDescent="0.25">
      <c r="B59" s="141">
        <v>4418999000</v>
      </c>
      <c r="C59" s="142" t="s">
        <v>686</v>
      </c>
      <c r="D59" s="143">
        <v>94528.25</v>
      </c>
    </row>
    <row r="60" spans="2:4" x14ac:dyDescent="0.25">
      <c r="B60" s="141">
        <v>4419110000</v>
      </c>
      <c r="C60" s="142" t="s">
        <v>717</v>
      </c>
      <c r="D60" s="143">
        <v>1826.8000000000002</v>
      </c>
    </row>
    <row r="61" spans="2:4" x14ac:dyDescent="0.25">
      <c r="B61" s="141">
        <v>4419120000</v>
      </c>
      <c r="C61" s="142" t="s">
        <v>718</v>
      </c>
      <c r="D61" s="143">
        <v>65</v>
      </c>
    </row>
    <row r="62" spans="2:4" x14ac:dyDescent="0.25">
      <c r="B62" s="141">
        <v>4419190000</v>
      </c>
      <c r="C62" s="142" t="s">
        <v>684</v>
      </c>
      <c r="D62" s="143">
        <v>4463.34</v>
      </c>
    </row>
    <row r="63" spans="2:4" x14ac:dyDescent="0.25">
      <c r="B63" s="141">
        <v>4419900000</v>
      </c>
      <c r="C63" s="142" t="s">
        <v>684</v>
      </c>
      <c r="D63" s="143">
        <v>154140.24</v>
      </c>
    </row>
    <row r="64" spans="2:4" x14ac:dyDescent="0.25">
      <c r="B64" s="141">
        <v>4420100000</v>
      </c>
      <c r="C64" s="142" t="s">
        <v>719</v>
      </c>
      <c r="D64" s="143">
        <v>417168.48000000056</v>
      </c>
    </row>
    <row r="65" spans="2:4" x14ac:dyDescent="0.25">
      <c r="B65" s="141">
        <v>4420900000</v>
      </c>
      <c r="C65" s="142" t="s">
        <v>684</v>
      </c>
      <c r="D65" s="143">
        <v>597713.87999999966</v>
      </c>
    </row>
    <row r="66" spans="2:4" x14ac:dyDescent="0.25">
      <c r="B66" s="141">
        <v>4421100000</v>
      </c>
      <c r="C66" s="142" t="s">
        <v>720</v>
      </c>
      <c r="D66" s="143">
        <v>253.60999999999999</v>
      </c>
    </row>
    <row r="67" spans="2:4" ht="25.5" x14ac:dyDescent="0.25">
      <c r="B67" s="141">
        <v>4421913000</v>
      </c>
      <c r="C67" s="142" t="s">
        <v>721</v>
      </c>
      <c r="D67" s="143">
        <v>1.5</v>
      </c>
    </row>
    <row r="68" spans="2:4" x14ac:dyDescent="0.25">
      <c r="B68" s="141">
        <v>4421919000</v>
      </c>
      <c r="C68" s="142" t="s">
        <v>686</v>
      </c>
      <c r="D68" s="143">
        <v>7433.31</v>
      </c>
    </row>
    <row r="69" spans="2:4" ht="25.5" x14ac:dyDescent="0.25">
      <c r="B69" s="141">
        <v>4421991000</v>
      </c>
      <c r="C69" s="142" t="s">
        <v>722</v>
      </c>
      <c r="D69" s="143">
        <v>134.4</v>
      </c>
    </row>
    <row r="70" spans="2:4" x14ac:dyDescent="0.25">
      <c r="B70" s="141">
        <v>4421992000</v>
      </c>
      <c r="C70" s="142" t="s">
        <v>723</v>
      </c>
      <c r="D70" s="143">
        <v>30</v>
      </c>
    </row>
    <row r="71" spans="2:4" ht="25.5" x14ac:dyDescent="0.25">
      <c r="B71" s="141">
        <v>4421993000</v>
      </c>
      <c r="C71" s="142" t="s">
        <v>721</v>
      </c>
      <c r="D71" s="143">
        <v>143504.6</v>
      </c>
    </row>
    <row r="72" spans="2:4" x14ac:dyDescent="0.25">
      <c r="B72" s="141">
        <v>4421999000</v>
      </c>
      <c r="C72" s="142" t="s">
        <v>686</v>
      </c>
      <c r="D72" s="143">
        <v>67132.239999999976</v>
      </c>
    </row>
    <row r="73" spans="2:4" x14ac:dyDescent="0.25">
      <c r="B73" s="138" t="s">
        <v>724</v>
      </c>
      <c r="C73" s="139"/>
      <c r="D73" s="140">
        <f>SUM(D74:D75)</f>
        <v>363279.59999999899</v>
      </c>
    </row>
    <row r="74" spans="2:4" x14ac:dyDescent="0.25">
      <c r="B74" s="141">
        <v>4703210000</v>
      </c>
      <c r="C74" s="142" t="s">
        <v>725</v>
      </c>
      <c r="D74" s="143">
        <v>165508</v>
      </c>
    </row>
    <row r="75" spans="2:4" x14ac:dyDescent="0.25">
      <c r="B75" s="141">
        <v>4703290000</v>
      </c>
      <c r="C75" s="142" t="s">
        <v>683</v>
      </c>
      <c r="D75" s="143">
        <v>197771.59999999899</v>
      </c>
    </row>
    <row r="76" spans="2:4" x14ac:dyDescent="0.25">
      <c r="B76" s="138" t="s">
        <v>726</v>
      </c>
      <c r="C76" s="139"/>
      <c r="D76" s="140">
        <f>SUM(D77:D79)</f>
        <v>880997.14999999898</v>
      </c>
    </row>
    <row r="77" spans="2:4" ht="25.5" x14ac:dyDescent="0.25">
      <c r="B77" s="141">
        <v>4707200000</v>
      </c>
      <c r="C77" s="142" t="s">
        <v>727</v>
      </c>
      <c r="D77" s="143">
        <v>668503.74999999895</v>
      </c>
    </row>
    <row r="78" spans="2:4" ht="25.5" x14ac:dyDescent="0.25">
      <c r="B78" s="141">
        <v>4707300000</v>
      </c>
      <c r="C78" s="142" t="s">
        <v>728</v>
      </c>
      <c r="D78" s="143">
        <v>57540.3</v>
      </c>
    </row>
    <row r="79" spans="2:4" x14ac:dyDescent="0.25">
      <c r="B79" s="141">
        <v>4707900000</v>
      </c>
      <c r="C79" s="142" t="s">
        <v>729</v>
      </c>
      <c r="D79" s="143">
        <v>154953.1</v>
      </c>
    </row>
    <row r="80" spans="2:4" x14ac:dyDescent="0.25">
      <c r="B80" s="138" t="s">
        <v>730</v>
      </c>
      <c r="C80" s="139"/>
      <c r="D80" s="140">
        <v>82002203.140000001</v>
      </c>
    </row>
    <row r="81" spans="2:4" x14ac:dyDescent="0.25">
      <c r="B81" s="141">
        <v>4801000000</v>
      </c>
      <c r="C81" s="142" t="s">
        <v>731</v>
      </c>
      <c r="D81" s="143">
        <v>461.6</v>
      </c>
    </row>
    <row r="82" spans="2:4" x14ac:dyDescent="0.25">
      <c r="B82" s="141">
        <v>4802100000</v>
      </c>
      <c r="C82" s="142" t="s">
        <v>732</v>
      </c>
      <c r="D82" s="143">
        <v>8081.0699999999988</v>
      </c>
    </row>
    <row r="83" spans="2:4" x14ac:dyDescent="0.25">
      <c r="B83" s="141">
        <v>4802200090</v>
      </c>
      <c r="C83" s="142" t="s">
        <v>684</v>
      </c>
      <c r="D83" s="143">
        <v>50.8</v>
      </c>
    </row>
    <row r="84" spans="2:4" x14ac:dyDescent="0.25">
      <c r="B84" s="141">
        <v>4802540090</v>
      </c>
      <c r="C84" s="142" t="s">
        <v>684</v>
      </c>
      <c r="D84" s="143">
        <v>7906.5</v>
      </c>
    </row>
    <row r="85" spans="2:4" x14ac:dyDescent="0.25">
      <c r="B85" s="141">
        <v>4802559000</v>
      </c>
      <c r="C85" s="142" t="s">
        <v>684</v>
      </c>
      <c r="D85" s="143">
        <v>260574.30000000002</v>
      </c>
    </row>
    <row r="86" spans="2:4" x14ac:dyDescent="0.25">
      <c r="B86" s="141">
        <v>4802569000</v>
      </c>
      <c r="C86" s="142" t="s">
        <v>684</v>
      </c>
      <c r="D86" s="143">
        <v>1200223.76</v>
      </c>
    </row>
    <row r="87" spans="2:4" ht="23.25" customHeight="1" x14ac:dyDescent="0.25">
      <c r="B87" s="141">
        <v>4802572000</v>
      </c>
      <c r="C87" s="142" t="s">
        <v>733</v>
      </c>
      <c r="D87" s="143">
        <v>1409.1</v>
      </c>
    </row>
    <row r="88" spans="2:4" x14ac:dyDescent="0.25">
      <c r="B88" s="141">
        <v>4802579000</v>
      </c>
      <c r="C88" s="142" t="s">
        <v>684</v>
      </c>
      <c r="D88" s="143">
        <v>457167.85</v>
      </c>
    </row>
    <row r="89" spans="2:4" ht="63.75" x14ac:dyDescent="0.25">
      <c r="B89" s="141">
        <v>4802589010</v>
      </c>
      <c r="C89" s="142" t="s">
        <v>734</v>
      </c>
      <c r="D89" s="143">
        <v>1295</v>
      </c>
    </row>
    <row r="90" spans="2:4" x14ac:dyDescent="0.25">
      <c r="B90" s="141">
        <v>4802589090</v>
      </c>
      <c r="C90" s="142" t="s">
        <v>684</v>
      </c>
      <c r="D90" s="143">
        <v>3534.09</v>
      </c>
    </row>
    <row r="91" spans="2:4" x14ac:dyDescent="0.25">
      <c r="B91" s="141">
        <v>4802699090</v>
      </c>
      <c r="C91" s="142" t="s">
        <v>684</v>
      </c>
      <c r="D91" s="143">
        <v>30</v>
      </c>
    </row>
    <row r="92" spans="2:4" x14ac:dyDescent="0.25">
      <c r="B92" s="141">
        <v>4803001000</v>
      </c>
      <c r="C92" s="142" t="s">
        <v>735</v>
      </c>
      <c r="D92" s="143">
        <v>2228.4</v>
      </c>
    </row>
    <row r="93" spans="2:4" x14ac:dyDescent="0.25">
      <c r="B93" s="141">
        <v>4803009000</v>
      </c>
      <c r="C93" s="142" t="s">
        <v>684</v>
      </c>
      <c r="D93" s="143">
        <v>18178392.530000012</v>
      </c>
    </row>
    <row r="94" spans="2:4" x14ac:dyDescent="0.25">
      <c r="B94" s="141">
        <v>4804110000</v>
      </c>
      <c r="C94" s="142" t="s">
        <v>736</v>
      </c>
      <c r="D94" s="143">
        <v>39425.4</v>
      </c>
    </row>
    <row r="95" spans="2:4" x14ac:dyDescent="0.25">
      <c r="B95" s="141">
        <v>4804190000</v>
      </c>
      <c r="C95" s="142" t="s">
        <v>684</v>
      </c>
      <c r="D95" s="143">
        <v>2400.5</v>
      </c>
    </row>
    <row r="96" spans="2:4" x14ac:dyDescent="0.25">
      <c r="B96" s="141">
        <v>4804210000</v>
      </c>
      <c r="C96" s="142" t="s">
        <v>737</v>
      </c>
      <c r="D96" s="143">
        <v>54344.909999999902</v>
      </c>
    </row>
    <row r="97" spans="2:4" x14ac:dyDescent="0.25">
      <c r="B97" s="141">
        <v>4804290000</v>
      </c>
      <c r="C97" s="142" t="s">
        <v>684</v>
      </c>
      <c r="D97" s="143">
        <v>2218.35</v>
      </c>
    </row>
    <row r="98" spans="2:4" x14ac:dyDescent="0.25">
      <c r="B98" s="141">
        <v>4804310010</v>
      </c>
      <c r="C98" s="142" t="s">
        <v>738</v>
      </c>
      <c r="D98" s="143">
        <v>101.85</v>
      </c>
    </row>
    <row r="99" spans="2:4" x14ac:dyDescent="0.25">
      <c r="B99" s="141">
        <v>4804310090</v>
      </c>
      <c r="C99" s="142" t="s">
        <v>684</v>
      </c>
      <c r="D99" s="143">
        <v>278565.34000000003</v>
      </c>
    </row>
    <row r="100" spans="2:4" x14ac:dyDescent="0.25">
      <c r="B100" s="141">
        <v>4804390000</v>
      </c>
      <c r="C100" s="142" t="s">
        <v>684</v>
      </c>
      <c r="D100" s="143">
        <v>9450</v>
      </c>
    </row>
    <row r="101" spans="2:4" x14ac:dyDescent="0.25">
      <c r="B101" s="141">
        <v>4804419010</v>
      </c>
      <c r="C101" s="142" t="s">
        <v>738</v>
      </c>
      <c r="D101" s="143">
        <v>5871.67</v>
      </c>
    </row>
    <row r="102" spans="2:4" x14ac:dyDescent="0.25">
      <c r="B102" s="141">
        <v>4804490000</v>
      </c>
      <c r="C102" s="142" t="s">
        <v>684</v>
      </c>
      <c r="D102" s="143">
        <v>1080</v>
      </c>
    </row>
    <row r="103" spans="2:4" x14ac:dyDescent="0.25">
      <c r="B103" s="141">
        <v>4804590000</v>
      </c>
      <c r="C103" s="142" t="s">
        <v>684</v>
      </c>
      <c r="D103" s="143">
        <v>112</v>
      </c>
    </row>
    <row r="104" spans="2:4" x14ac:dyDescent="0.25">
      <c r="B104" s="141">
        <v>4805190090</v>
      </c>
      <c r="C104" s="142" t="s">
        <v>684</v>
      </c>
      <c r="D104" s="143">
        <v>9671598.2899999842</v>
      </c>
    </row>
    <row r="105" spans="2:4" x14ac:dyDescent="0.25">
      <c r="B105" s="141">
        <v>4805240000</v>
      </c>
      <c r="C105" s="142" t="s">
        <v>739</v>
      </c>
      <c r="D105" s="143">
        <v>5478241.1199999964</v>
      </c>
    </row>
    <row r="106" spans="2:4" ht="25.5" x14ac:dyDescent="0.25">
      <c r="B106" s="141">
        <v>4805250010</v>
      </c>
      <c r="C106" s="142" t="s">
        <v>740</v>
      </c>
      <c r="D106" s="143">
        <v>1732558.1699999995</v>
      </c>
    </row>
    <row r="107" spans="2:4" x14ac:dyDescent="0.25">
      <c r="B107" s="141">
        <v>4805250090</v>
      </c>
      <c r="C107" s="142" t="s">
        <v>684</v>
      </c>
      <c r="D107" s="143">
        <v>1911613.2699999991</v>
      </c>
    </row>
    <row r="108" spans="2:4" x14ac:dyDescent="0.25">
      <c r="B108" s="141">
        <v>4805300000</v>
      </c>
      <c r="C108" s="142" t="s">
        <v>741</v>
      </c>
      <c r="D108" s="143">
        <v>1</v>
      </c>
    </row>
    <row r="109" spans="2:4" ht="25.5" x14ac:dyDescent="0.25">
      <c r="B109" s="141">
        <v>4805401000</v>
      </c>
      <c r="C109" s="142" t="s">
        <v>742</v>
      </c>
      <c r="D109" s="143">
        <v>339</v>
      </c>
    </row>
    <row r="110" spans="2:4" x14ac:dyDescent="0.25">
      <c r="B110" s="141">
        <v>4805409000</v>
      </c>
      <c r="C110" s="142" t="s">
        <v>684</v>
      </c>
      <c r="D110" s="143">
        <v>1796.65</v>
      </c>
    </row>
    <row r="111" spans="2:4" ht="25.5" x14ac:dyDescent="0.25">
      <c r="B111" s="141">
        <v>4805911000</v>
      </c>
      <c r="C111" s="142" t="s">
        <v>743</v>
      </c>
      <c r="D111" s="143">
        <v>2023.0199999999998</v>
      </c>
    </row>
    <row r="112" spans="2:4" x14ac:dyDescent="0.25">
      <c r="B112" s="141">
        <v>4805939000</v>
      </c>
      <c r="C112" s="142" t="s">
        <v>684</v>
      </c>
      <c r="D112" s="143">
        <v>330</v>
      </c>
    </row>
    <row r="113" spans="2:4" x14ac:dyDescent="0.25">
      <c r="B113" s="141">
        <v>4806200000</v>
      </c>
      <c r="C113" s="142" t="s">
        <v>744</v>
      </c>
      <c r="D113" s="143">
        <v>12928.76</v>
      </c>
    </row>
    <row r="114" spans="2:4" x14ac:dyDescent="0.25">
      <c r="B114" s="141">
        <v>4806300000</v>
      </c>
      <c r="C114" s="142" t="s">
        <v>745</v>
      </c>
      <c r="D114" s="143">
        <v>28.5</v>
      </c>
    </row>
    <row r="115" spans="2:4" ht="25.5" x14ac:dyDescent="0.25">
      <c r="B115" s="141">
        <v>4806400000</v>
      </c>
      <c r="C115" s="142" t="s">
        <v>746</v>
      </c>
      <c r="D115" s="143">
        <v>2575.75</v>
      </c>
    </row>
    <row r="116" spans="2:4" x14ac:dyDescent="0.25">
      <c r="B116" s="141">
        <v>4808100000</v>
      </c>
      <c r="C116" s="142" t="s">
        <v>747</v>
      </c>
      <c r="D116" s="143">
        <v>41936.11</v>
      </c>
    </row>
    <row r="117" spans="2:4" x14ac:dyDescent="0.25">
      <c r="B117" s="141">
        <v>4808900000</v>
      </c>
      <c r="C117" s="142" t="s">
        <v>684</v>
      </c>
      <c r="D117" s="143">
        <v>15402.2</v>
      </c>
    </row>
    <row r="118" spans="2:4" x14ac:dyDescent="0.25">
      <c r="B118" s="141">
        <v>4809200000</v>
      </c>
      <c r="C118" s="142" t="s">
        <v>748</v>
      </c>
      <c r="D118" s="143">
        <v>40687.999999999993</v>
      </c>
    </row>
    <row r="119" spans="2:4" x14ac:dyDescent="0.25">
      <c r="B119" s="141">
        <v>4809900090</v>
      </c>
      <c r="C119" s="142" t="s">
        <v>684</v>
      </c>
      <c r="D119" s="143">
        <v>67549.399999999994</v>
      </c>
    </row>
    <row r="120" spans="2:4" x14ac:dyDescent="0.25">
      <c r="B120" s="141">
        <v>4810131100</v>
      </c>
      <c r="C120" s="142" t="s">
        <v>749</v>
      </c>
      <c r="D120" s="143">
        <v>39801.360000000001</v>
      </c>
    </row>
    <row r="121" spans="2:4" x14ac:dyDescent="0.25">
      <c r="B121" s="141">
        <v>4810131900</v>
      </c>
      <c r="C121" s="142" t="s">
        <v>684</v>
      </c>
      <c r="D121" s="143">
        <v>772.6</v>
      </c>
    </row>
    <row r="122" spans="2:4" x14ac:dyDescent="0.25">
      <c r="B122" s="141">
        <v>4810132000</v>
      </c>
      <c r="C122" s="142" t="s">
        <v>750</v>
      </c>
      <c r="D122" s="143">
        <v>642.95000000000005</v>
      </c>
    </row>
    <row r="123" spans="2:4" x14ac:dyDescent="0.25">
      <c r="B123" s="141">
        <v>4810190000</v>
      </c>
      <c r="C123" s="142" t="s">
        <v>684</v>
      </c>
      <c r="D123" s="143">
        <v>5445</v>
      </c>
    </row>
    <row r="124" spans="2:4" x14ac:dyDescent="0.25">
      <c r="B124" s="141">
        <v>4810220000</v>
      </c>
      <c r="C124" s="142" t="s">
        <v>751</v>
      </c>
      <c r="D124" s="143">
        <v>3225.6</v>
      </c>
    </row>
    <row r="125" spans="2:4" x14ac:dyDescent="0.25">
      <c r="B125" s="141">
        <v>4810290000</v>
      </c>
      <c r="C125" s="142" t="s">
        <v>684</v>
      </c>
      <c r="D125" s="143">
        <v>240</v>
      </c>
    </row>
    <row r="126" spans="2:4" x14ac:dyDescent="0.25">
      <c r="B126" s="141">
        <v>4810390000</v>
      </c>
      <c r="C126" s="142" t="s">
        <v>684</v>
      </c>
      <c r="D126" s="143">
        <v>19</v>
      </c>
    </row>
    <row r="127" spans="2:4" x14ac:dyDescent="0.25">
      <c r="B127" s="141">
        <v>4810920000</v>
      </c>
      <c r="C127" s="142" t="s">
        <v>752</v>
      </c>
      <c r="D127" s="143">
        <v>85463.5</v>
      </c>
    </row>
    <row r="128" spans="2:4" x14ac:dyDescent="0.25">
      <c r="B128" s="141">
        <v>4810990000</v>
      </c>
      <c r="C128" s="142" t="s">
        <v>684</v>
      </c>
      <c r="D128" s="143">
        <v>4299.66</v>
      </c>
    </row>
    <row r="129" spans="2:4" ht="38.25" x14ac:dyDescent="0.25">
      <c r="B129" s="141">
        <v>4811411000</v>
      </c>
      <c r="C129" s="142" t="s">
        <v>753</v>
      </c>
      <c r="D129" s="143">
        <v>289195.86999999994</v>
      </c>
    </row>
    <row r="130" spans="2:4" x14ac:dyDescent="0.25">
      <c r="B130" s="141">
        <v>4811419000</v>
      </c>
      <c r="C130" s="142" t="s">
        <v>684</v>
      </c>
      <c r="D130" s="143">
        <v>946027.98999999976</v>
      </c>
    </row>
    <row r="131" spans="2:4" x14ac:dyDescent="0.25">
      <c r="B131" s="141">
        <v>4811499000</v>
      </c>
      <c r="C131" s="142" t="s">
        <v>684</v>
      </c>
      <c r="D131" s="143">
        <v>1494.7</v>
      </c>
    </row>
    <row r="132" spans="2:4" x14ac:dyDescent="0.25">
      <c r="B132" s="141">
        <v>4811511090</v>
      </c>
      <c r="C132" s="142" t="s">
        <v>684</v>
      </c>
      <c r="D132" s="143">
        <v>159030.18000000002</v>
      </c>
    </row>
    <row r="133" spans="2:4" x14ac:dyDescent="0.25">
      <c r="B133" s="141">
        <v>4811519000</v>
      </c>
      <c r="C133" s="142" t="s">
        <v>684</v>
      </c>
      <c r="D133" s="143">
        <v>73771.450000000012</v>
      </c>
    </row>
    <row r="134" spans="2:4" ht="38.25" x14ac:dyDescent="0.25">
      <c r="B134" s="141">
        <v>4811591010</v>
      </c>
      <c r="C134" s="142" t="s">
        <v>754</v>
      </c>
      <c r="D134" s="143">
        <v>20</v>
      </c>
    </row>
    <row r="135" spans="2:4" x14ac:dyDescent="0.25">
      <c r="B135" s="141">
        <v>4811591090</v>
      </c>
      <c r="C135" s="142" t="s">
        <v>684</v>
      </c>
      <c r="D135" s="143">
        <v>64.5</v>
      </c>
    </row>
    <row r="136" spans="2:4" ht="25.5" x14ac:dyDescent="0.25">
      <c r="B136" s="141">
        <v>4811592000</v>
      </c>
      <c r="C136" s="142" t="s">
        <v>755</v>
      </c>
      <c r="D136" s="143">
        <v>521734.5</v>
      </c>
    </row>
    <row r="137" spans="2:4" x14ac:dyDescent="0.25">
      <c r="B137" s="141">
        <v>4811596000</v>
      </c>
      <c r="C137" s="142" t="s">
        <v>756</v>
      </c>
      <c r="D137" s="143">
        <v>149</v>
      </c>
    </row>
    <row r="138" spans="2:4" x14ac:dyDescent="0.25">
      <c r="B138" s="141">
        <v>4811599000</v>
      </c>
      <c r="C138" s="142" t="s">
        <v>684</v>
      </c>
      <c r="D138" s="143">
        <v>1213201.1299999997</v>
      </c>
    </row>
    <row r="139" spans="2:4" x14ac:dyDescent="0.25">
      <c r="B139" s="141">
        <v>4811609000</v>
      </c>
      <c r="C139" s="142" t="s">
        <v>684</v>
      </c>
      <c r="D139" s="143">
        <v>106620.07999999999</v>
      </c>
    </row>
    <row r="140" spans="2:4" ht="38.25" x14ac:dyDescent="0.25">
      <c r="B140" s="141">
        <v>4811902010</v>
      </c>
      <c r="C140" s="142" t="s">
        <v>754</v>
      </c>
      <c r="D140" s="143">
        <v>12533.9099999999</v>
      </c>
    </row>
    <row r="141" spans="2:4" x14ac:dyDescent="0.25">
      <c r="B141" s="141">
        <v>4811902090</v>
      </c>
      <c r="C141" s="142" t="s">
        <v>684</v>
      </c>
      <c r="D141" s="143">
        <v>149.1</v>
      </c>
    </row>
    <row r="142" spans="2:4" ht="38.25" x14ac:dyDescent="0.25">
      <c r="B142" s="141">
        <v>4811908010</v>
      </c>
      <c r="C142" s="142" t="s">
        <v>754</v>
      </c>
      <c r="D142" s="143">
        <v>4615.13</v>
      </c>
    </row>
    <row r="143" spans="2:4" x14ac:dyDescent="0.25">
      <c r="B143" s="141">
        <v>4811909000</v>
      </c>
      <c r="C143" s="142" t="s">
        <v>684</v>
      </c>
      <c r="D143" s="143">
        <v>102929.18000000001</v>
      </c>
    </row>
    <row r="144" spans="2:4" x14ac:dyDescent="0.25">
      <c r="B144" s="141">
        <v>4812000000</v>
      </c>
      <c r="C144" s="142" t="s">
        <v>757</v>
      </c>
      <c r="D144" s="143">
        <v>12471.83</v>
      </c>
    </row>
    <row r="145" spans="2:4" ht="51" x14ac:dyDescent="0.25">
      <c r="B145" s="141">
        <v>4814200000</v>
      </c>
      <c r="C145" s="142" t="s">
        <v>758</v>
      </c>
      <c r="D145" s="143">
        <v>3781.15</v>
      </c>
    </row>
    <row r="146" spans="2:4" x14ac:dyDescent="0.25">
      <c r="B146" s="141">
        <v>4814900090</v>
      </c>
      <c r="C146" s="142" t="s">
        <v>684</v>
      </c>
      <c r="D146" s="143">
        <v>40</v>
      </c>
    </row>
    <row r="147" spans="2:4" x14ac:dyDescent="0.25">
      <c r="B147" s="141">
        <v>4816200000</v>
      </c>
      <c r="C147" s="142" t="s">
        <v>748</v>
      </c>
      <c r="D147" s="143">
        <v>40.090000000000003</v>
      </c>
    </row>
    <row r="148" spans="2:4" x14ac:dyDescent="0.25">
      <c r="B148" s="141">
        <v>4816900000</v>
      </c>
      <c r="C148" s="142" t="s">
        <v>684</v>
      </c>
      <c r="D148" s="143">
        <v>2042.24</v>
      </c>
    </row>
    <row r="149" spans="2:4" x14ac:dyDescent="0.25">
      <c r="B149" s="141">
        <v>4817100000</v>
      </c>
      <c r="C149" s="142" t="s">
        <v>759</v>
      </c>
      <c r="D149" s="143">
        <v>512707.75999999983</v>
      </c>
    </row>
    <row r="150" spans="2:4" ht="25.5" x14ac:dyDescent="0.25">
      <c r="B150" s="141">
        <v>4817200000</v>
      </c>
      <c r="C150" s="142" t="s">
        <v>760</v>
      </c>
      <c r="D150" s="143">
        <v>310.95</v>
      </c>
    </row>
    <row r="151" spans="2:4" ht="25.5" x14ac:dyDescent="0.25">
      <c r="B151" s="141">
        <v>4817300000</v>
      </c>
      <c r="C151" s="142" t="s">
        <v>761</v>
      </c>
      <c r="D151" s="143">
        <v>75399.759999999995</v>
      </c>
    </row>
    <row r="152" spans="2:4" x14ac:dyDescent="0.25">
      <c r="B152" s="141">
        <v>4818100000</v>
      </c>
      <c r="C152" s="142" t="s">
        <v>762</v>
      </c>
      <c r="D152" s="143">
        <v>13736340.040000016</v>
      </c>
    </row>
    <row r="153" spans="2:4" x14ac:dyDescent="0.25">
      <c r="B153" s="141">
        <v>4818200000</v>
      </c>
      <c r="C153" s="142" t="s">
        <v>763</v>
      </c>
      <c r="D153" s="143">
        <v>4334287.7699999958</v>
      </c>
    </row>
    <row r="154" spans="2:4" x14ac:dyDescent="0.25">
      <c r="B154" s="141">
        <v>4818300000</v>
      </c>
      <c r="C154" s="142" t="s">
        <v>764</v>
      </c>
      <c r="D154" s="143">
        <v>152518.0100000001</v>
      </c>
    </row>
    <row r="155" spans="2:4" x14ac:dyDescent="0.25">
      <c r="B155" s="141">
        <v>4818900000</v>
      </c>
      <c r="C155" s="142" t="s">
        <v>684</v>
      </c>
      <c r="D155" s="143">
        <v>32994.420000000006</v>
      </c>
    </row>
    <row r="156" spans="2:4" x14ac:dyDescent="0.25">
      <c r="B156" s="141">
        <v>4819100000</v>
      </c>
      <c r="C156" s="142" t="s">
        <v>765</v>
      </c>
      <c r="D156" s="143">
        <v>5757736.8099999968</v>
      </c>
    </row>
    <row r="157" spans="2:4" x14ac:dyDescent="0.25">
      <c r="B157" s="141">
        <v>4819200000</v>
      </c>
      <c r="C157" s="142" t="s">
        <v>766</v>
      </c>
      <c r="D157" s="143">
        <v>751466.95000000019</v>
      </c>
    </row>
    <row r="158" spans="2:4" x14ac:dyDescent="0.25">
      <c r="B158" s="141">
        <v>4819301000</v>
      </c>
      <c r="C158" s="142" t="s">
        <v>767</v>
      </c>
      <c r="D158" s="143">
        <v>5192063.0399999991</v>
      </c>
    </row>
    <row r="159" spans="2:4" x14ac:dyDescent="0.25">
      <c r="B159" s="141">
        <v>4819309000</v>
      </c>
      <c r="C159" s="142" t="s">
        <v>684</v>
      </c>
      <c r="D159" s="143">
        <v>14867.01</v>
      </c>
    </row>
    <row r="160" spans="2:4" x14ac:dyDescent="0.25">
      <c r="B160" s="141">
        <v>4819400000</v>
      </c>
      <c r="C160" s="142" t="s">
        <v>768</v>
      </c>
      <c r="D160" s="143">
        <v>207535.88999999998</v>
      </c>
    </row>
    <row r="161" spans="2:4" x14ac:dyDescent="0.25">
      <c r="B161" s="141">
        <v>4819500000</v>
      </c>
      <c r="C161" s="142" t="s">
        <v>769</v>
      </c>
      <c r="D161" s="143">
        <v>2718376.3299999996</v>
      </c>
    </row>
    <row r="162" spans="2:4" x14ac:dyDescent="0.25">
      <c r="B162" s="141">
        <v>4819600000</v>
      </c>
      <c r="C162" s="142" t="s">
        <v>770</v>
      </c>
      <c r="D162" s="143">
        <v>441995.63</v>
      </c>
    </row>
    <row r="163" spans="2:4" x14ac:dyDescent="0.25">
      <c r="B163" s="141">
        <v>4821100000</v>
      </c>
      <c r="C163" s="142" t="s">
        <v>771</v>
      </c>
      <c r="D163" s="143">
        <v>865010.63999999966</v>
      </c>
    </row>
    <row r="164" spans="2:4" x14ac:dyDescent="0.25">
      <c r="B164" s="141">
        <v>4821900000</v>
      </c>
      <c r="C164" s="142" t="s">
        <v>686</v>
      </c>
      <c r="D164" s="143">
        <v>122254.17999999992</v>
      </c>
    </row>
    <row r="165" spans="2:4" x14ac:dyDescent="0.25">
      <c r="B165" s="141">
        <v>4822100000</v>
      </c>
      <c r="C165" s="142" t="s">
        <v>772</v>
      </c>
      <c r="D165" s="143">
        <v>16177.21</v>
      </c>
    </row>
    <row r="166" spans="2:4" x14ac:dyDescent="0.25">
      <c r="B166" s="141">
        <v>4822900000</v>
      </c>
      <c r="C166" s="142" t="s">
        <v>684</v>
      </c>
      <c r="D166" s="143">
        <v>284512.76</v>
      </c>
    </row>
    <row r="167" spans="2:4" x14ac:dyDescent="0.25">
      <c r="B167" s="141">
        <v>4823200090</v>
      </c>
      <c r="C167" s="142" t="s">
        <v>684</v>
      </c>
      <c r="D167" s="143">
        <v>452.16</v>
      </c>
    </row>
    <row r="168" spans="2:4" ht="25.5" x14ac:dyDescent="0.25">
      <c r="B168" s="141">
        <v>4823400000</v>
      </c>
      <c r="C168" s="142" t="s">
        <v>773</v>
      </c>
      <c r="D168" s="143">
        <v>133.06</v>
      </c>
    </row>
    <row r="169" spans="2:4" x14ac:dyDescent="0.25">
      <c r="B169" s="141">
        <v>4823690000</v>
      </c>
      <c r="C169" s="142" t="s">
        <v>684</v>
      </c>
      <c r="D169" s="143">
        <v>568891.18000000005</v>
      </c>
    </row>
    <row r="170" spans="2:4" x14ac:dyDescent="0.25">
      <c r="B170" s="141">
        <v>4823700000</v>
      </c>
      <c r="C170" s="142" t="s">
        <v>774</v>
      </c>
      <c r="D170" s="143">
        <v>1802141.9999999974</v>
      </c>
    </row>
    <row r="171" spans="2:4" x14ac:dyDescent="0.25">
      <c r="B171" s="141">
        <v>4823904000</v>
      </c>
      <c r="C171" s="142" t="s">
        <v>775</v>
      </c>
      <c r="D171" s="143">
        <v>93791.779999999955</v>
      </c>
    </row>
    <row r="172" spans="2:4" x14ac:dyDescent="0.25">
      <c r="B172" s="141">
        <v>4823906000</v>
      </c>
      <c r="C172" s="142" t="s">
        <v>776</v>
      </c>
      <c r="D172" s="143">
        <v>4128.33</v>
      </c>
    </row>
    <row r="173" spans="2:4" ht="51" x14ac:dyDescent="0.25">
      <c r="B173" s="141">
        <v>4823909010</v>
      </c>
      <c r="C173" s="142" t="s">
        <v>777</v>
      </c>
      <c r="D173" s="143">
        <v>8.82</v>
      </c>
    </row>
    <row r="174" spans="2:4" x14ac:dyDescent="0.25">
      <c r="B174" s="141">
        <v>4823909099</v>
      </c>
      <c r="C174" s="142" t="s">
        <v>684</v>
      </c>
      <c r="D174" s="143">
        <v>1231744.6899999997</v>
      </c>
    </row>
    <row r="175" spans="2:4" x14ac:dyDescent="0.25">
      <c r="B175" s="138" t="s">
        <v>778</v>
      </c>
      <c r="D175" s="140">
        <f>SUM(D176:D182)</f>
        <v>3592301.8200000003</v>
      </c>
    </row>
    <row r="176" spans="2:4" x14ac:dyDescent="0.25">
      <c r="B176" s="141">
        <v>9401610000</v>
      </c>
      <c r="C176" s="142" t="s">
        <v>779</v>
      </c>
      <c r="D176" s="143">
        <v>441460.94</v>
      </c>
    </row>
    <row r="177" spans="2:4" x14ac:dyDescent="0.25">
      <c r="B177" s="141">
        <v>9401690000</v>
      </c>
      <c r="C177" s="142" t="s">
        <v>684</v>
      </c>
      <c r="D177" s="143">
        <v>348082.13999999996</v>
      </c>
    </row>
    <row r="178" spans="2:4" x14ac:dyDescent="0.25">
      <c r="B178" s="141">
        <v>9403300000</v>
      </c>
      <c r="C178" s="142" t="s">
        <v>780</v>
      </c>
      <c r="D178" s="143">
        <v>141790.26</v>
      </c>
    </row>
    <row r="179" spans="2:4" x14ac:dyDescent="0.25">
      <c r="B179" s="141">
        <v>9403400000</v>
      </c>
      <c r="C179" s="142" t="s">
        <v>781</v>
      </c>
      <c r="D179" s="143">
        <v>120141.12</v>
      </c>
    </row>
    <row r="180" spans="2:4" x14ac:dyDescent="0.25">
      <c r="B180" s="141">
        <v>9403500000</v>
      </c>
      <c r="C180" s="142" t="s">
        <v>782</v>
      </c>
      <c r="D180" s="143">
        <v>651259.36</v>
      </c>
    </row>
    <row r="181" spans="2:4" x14ac:dyDescent="0.25">
      <c r="B181" s="141">
        <v>9403600000</v>
      </c>
      <c r="C181" s="142" t="s">
        <v>783</v>
      </c>
      <c r="D181" s="143">
        <v>1889461.5000000002</v>
      </c>
    </row>
    <row r="182" spans="2:4" x14ac:dyDescent="0.25">
      <c r="B182" s="141">
        <v>9620000020</v>
      </c>
      <c r="C182" s="142" t="s">
        <v>784</v>
      </c>
      <c r="D182" s="143">
        <v>106.5</v>
      </c>
    </row>
    <row r="183" spans="2:4" x14ac:dyDescent="0.25">
      <c r="B183" s="144" t="s">
        <v>43</v>
      </c>
      <c r="C183" s="145"/>
      <c r="D183" s="146">
        <f>SUM(D4,D7,D10,D16,D19,D31,D38,D45,D47,D73,D76,D80,D175)</f>
        <v>176675359.86999997</v>
      </c>
    </row>
    <row r="184" spans="2:4" x14ac:dyDescent="0.25">
      <c r="B184" s="147" t="s">
        <v>785</v>
      </c>
    </row>
  </sheetData>
  <mergeCells count="1">
    <mergeCell ref="B2:D2"/>
  </mergeCells>
  <pageMargins left="0.59055118110236227" right="0.59055118110236227" top="0.59055118110236227" bottom="0.59055118110236227"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27A6-2F43-4A51-96F7-745985FFF882}">
  <dimension ref="A2:XDY286"/>
  <sheetViews>
    <sheetView zoomScale="84" zoomScaleNormal="84" workbookViewId="0">
      <selection activeCell="E11" sqref="E11"/>
    </sheetView>
  </sheetViews>
  <sheetFormatPr baseColWidth="10" defaultRowHeight="15" x14ac:dyDescent="0.25"/>
  <cols>
    <col min="1" max="1" width="16" style="171" customWidth="1"/>
    <col min="2" max="2" width="57.28515625" style="153" customWidth="1"/>
    <col min="3" max="3" width="15.42578125" style="154" customWidth="1"/>
    <col min="4" max="16384" width="11.42578125" style="148"/>
  </cols>
  <sheetData>
    <row r="2" spans="1:3" x14ac:dyDescent="0.25">
      <c r="A2" s="715" t="s">
        <v>2679</v>
      </c>
      <c r="B2" s="715"/>
      <c r="C2" s="715"/>
    </row>
    <row r="3" spans="1:3" customFormat="1" ht="25.5" x14ac:dyDescent="0.25">
      <c r="A3" s="135" t="s">
        <v>679</v>
      </c>
      <c r="B3" s="135" t="s">
        <v>680</v>
      </c>
      <c r="C3" s="137" t="s">
        <v>786</v>
      </c>
    </row>
    <row r="4" spans="1:3" x14ac:dyDescent="0.25">
      <c r="A4" s="149" t="s">
        <v>787</v>
      </c>
      <c r="B4" s="150"/>
      <c r="C4" s="151">
        <f>SUM(C5:C9)</f>
        <v>1388455.3</v>
      </c>
    </row>
    <row r="5" spans="1:3" x14ac:dyDescent="0.25">
      <c r="A5" s="152" t="s">
        <v>788</v>
      </c>
      <c r="B5" s="153" t="s">
        <v>725</v>
      </c>
      <c r="C5" s="154">
        <v>995614.8</v>
      </c>
    </row>
    <row r="6" spans="1:3" x14ac:dyDescent="0.25">
      <c r="A6" s="152" t="s">
        <v>789</v>
      </c>
      <c r="B6" s="153" t="s">
        <v>683</v>
      </c>
      <c r="C6" s="154">
        <v>77131.159999999974</v>
      </c>
    </row>
    <row r="7" spans="1:3" x14ac:dyDescent="0.25">
      <c r="A7" s="152" t="s">
        <v>790</v>
      </c>
      <c r="B7" s="153" t="s">
        <v>791</v>
      </c>
      <c r="C7" s="154">
        <v>53407.82</v>
      </c>
    </row>
    <row r="8" spans="1:3" x14ac:dyDescent="0.25">
      <c r="A8" s="152" t="s">
        <v>792</v>
      </c>
      <c r="B8" s="153" t="s">
        <v>684</v>
      </c>
      <c r="C8" s="154">
        <v>51122.739999999991</v>
      </c>
    </row>
    <row r="9" spans="1:3" x14ac:dyDescent="0.25">
      <c r="A9" s="152" t="s">
        <v>793</v>
      </c>
      <c r="B9" s="153" t="s">
        <v>794</v>
      </c>
      <c r="C9" s="154">
        <v>211178.77999999994</v>
      </c>
    </row>
    <row r="10" spans="1:3" x14ac:dyDescent="0.25">
      <c r="A10" s="155" t="s">
        <v>795</v>
      </c>
      <c r="C10" s="156">
        <f>SUM(C11:C12)</f>
        <v>67374.000000000015</v>
      </c>
    </row>
    <row r="11" spans="1:3" x14ac:dyDescent="0.25">
      <c r="A11" s="152" t="s">
        <v>796</v>
      </c>
      <c r="B11" s="153" t="s">
        <v>692</v>
      </c>
      <c r="C11" s="154">
        <v>7265.21</v>
      </c>
    </row>
    <row r="12" spans="1:3" x14ac:dyDescent="0.25">
      <c r="A12" s="152" t="s">
        <v>797</v>
      </c>
      <c r="B12" s="153" t="s">
        <v>684</v>
      </c>
      <c r="C12" s="154">
        <v>60108.790000000008</v>
      </c>
    </row>
    <row r="13" spans="1:3" x14ac:dyDescent="0.25">
      <c r="A13" s="155" t="s">
        <v>685</v>
      </c>
      <c r="C13" s="156">
        <f>SUM(C14:C18)</f>
        <v>10487620.270000001</v>
      </c>
    </row>
    <row r="14" spans="1:3" x14ac:dyDescent="0.25">
      <c r="A14" s="152" t="s">
        <v>798</v>
      </c>
      <c r="B14" s="153" t="s">
        <v>725</v>
      </c>
      <c r="C14" s="154">
        <v>7831232.5400000019</v>
      </c>
    </row>
    <row r="15" spans="1:3" x14ac:dyDescent="0.25">
      <c r="A15" s="152" t="s">
        <v>799</v>
      </c>
      <c r="B15" s="153" t="s">
        <v>683</v>
      </c>
      <c r="C15" s="154">
        <v>16724.89</v>
      </c>
    </row>
    <row r="16" spans="1:3" ht="26.25" x14ac:dyDescent="0.25">
      <c r="A16" s="152" t="s">
        <v>800</v>
      </c>
      <c r="B16" s="153" t="s">
        <v>801</v>
      </c>
      <c r="C16" s="154">
        <v>1483657.4200000002</v>
      </c>
    </row>
    <row r="17" spans="1:3" x14ac:dyDescent="0.25">
      <c r="A17" s="152" t="s">
        <v>802</v>
      </c>
      <c r="B17" s="153" t="s">
        <v>803</v>
      </c>
      <c r="C17" s="154">
        <v>1147181.0999999999</v>
      </c>
    </row>
    <row r="18" spans="1:3" x14ac:dyDescent="0.25">
      <c r="A18" s="152" t="s">
        <v>804</v>
      </c>
      <c r="B18" s="153" t="s">
        <v>686</v>
      </c>
      <c r="C18" s="154">
        <v>8824.32</v>
      </c>
    </row>
    <row r="19" spans="1:3" x14ac:dyDescent="0.25">
      <c r="A19" s="155" t="s">
        <v>805</v>
      </c>
      <c r="C19" s="156">
        <f>SUM(C20:C22)</f>
        <v>685335.40999999992</v>
      </c>
    </row>
    <row r="20" spans="1:3" x14ac:dyDescent="0.25">
      <c r="A20" s="152" t="s">
        <v>806</v>
      </c>
      <c r="B20" s="153" t="s">
        <v>683</v>
      </c>
      <c r="C20" s="154">
        <v>1924.5800000000002</v>
      </c>
    </row>
    <row r="21" spans="1:3" x14ac:dyDescent="0.25">
      <c r="A21" s="152" t="s">
        <v>807</v>
      </c>
      <c r="B21" s="153" t="s">
        <v>808</v>
      </c>
      <c r="C21" s="154">
        <v>2.9</v>
      </c>
    </row>
    <row r="22" spans="1:3" x14ac:dyDescent="0.25">
      <c r="A22" s="152" t="s">
        <v>809</v>
      </c>
      <c r="B22" s="153" t="s">
        <v>808</v>
      </c>
      <c r="C22" s="154">
        <v>683407.92999999993</v>
      </c>
    </row>
    <row r="23" spans="1:3" s="159" customFormat="1" ht="12.75" x14ac:dyDescent="0.2">
      <c r="A23" s="138" t="s">
        <v>810</v>
      </c>
      <c r="B23" s="157"/>
      <c r="C23" s="158">
        <f>SUM(C24)</f>
        <v>8224.23</v>
      </c>
    </row>
    <row r="24" spans="1:3" s="159" customFormat="1" ht="12.75" x14ac:dyDescent="0.2">
      <c r="A24" s="160" t="s">
        <v>811</v>
      </c>
      <c r="B24" s="161" t="s">
        <v>810</v>
      </c>
      <c r="C24" s="162">
        <v>8224.23</v>
      </c>
    </row>
    <row r="25" spans="1:3" x14ac:dyDescent="0.25">
      <c r="A25" s="155" t="s">
        <v>687</v>
      </c>
      <c r="C25" s="156">
        <f>SUM(C26:C32)</f>
        <v>36011242.88000001</v>
      </c>
    </row>
    <row r="26" spans="1:3" x14ac:dyDescent="0.25">
      <c r="A26" s="152" t="s">
        <v>812</v>
      </c>
      <c r="B26" s="153" t="s">
        <v>813</v>
      </c>
      <c r="C26" s="154">
        <v>11018</v>
      </c>
    </row>
    <row r="27" spans="1:3" x14ac:dyDescent="0.25">
      <c r="A27" s="152" t="s">
        <v>814</v>
      </c>
      <c r="B27" s="153" t="s">
        <v>686</v>
      </c>
      <c r="C27" s="154">
        <v>35228539.050000012</v>
      </c>
    </row>
    <row r="28" spans="1:3" x14ac:dyDescent="0.25">
      <c r="A28" s="152" t="s">
        <v>815</v>
      </c>
      <c r="B28" s="153" t="s">
        <v>816</v>
      </c>
      <c r="C28" s="154">
        <v>35481.14</v>
      </c>
    </row>
    <row r="29" spans="1:3" x14ac:dyDescent="0.25">
      <c r="A29" s="152" t="s">
        <v>817</v>
      </c>
      <c r="B29" s="153" t="s">
        <v>686</v>
      </c>
      <c r="C29" s="154">
        <v>14206.27</v>
      </c>
    </row>
    <row r="30" spans="1:3" x14ac:dyDescent="0.25">
      <c r="A30" s="152" t="s">
        <v>818</v>
      </c>
      <c r="B30" s="153" t="s">
        <v>686</v>
      </c>
      <c r="C30" s="154">
        <v>619348.76</v>
      </c>
    </row>
    <row r="31" spans="1:3" x14ac:dyDescent="0.25">
      <c r="A31" s="152" t="s">
        <v>819</v>
      </c>
      <c r="B31" s="153" t="s">
        <v>820</v>
      </c>
      <c r="C31" s="154">
        <v>1510.01</v>
      </c>
    </row>
    <row r="32" spans="1:3" x14ac:dyDescent="0.25">
      <c r="A32" s="152" t="s">
        <v>821</v>
      </c>
      <c r="B32" s="153" t="s">
        <v>686</v>
      </c>
      <c r="C32" s="154">
        <v>101139.65</v>
      </c>
    </row>
    <row r="33" spans="1:3" x14ac:dyDescent="0.25">
      <c r="A33" s="155" t="s">
        <v>690</v>
      </c>
      <c r="C33" s="156">
        <f>SUM(C34:C37)</f>
        <v>2740618.0699999989</v>
      </c>
    </row>
    <row r="34" spans="1:3" x14ac:dyDescent="0.25">
      <c r="A34" s="152" t="s">
        <v>822</v>
      </c>
      <c r="B34" s="153" t="s">
        <v>813</v>
      </c>
      <c r="C34" s="154">
        <v>358129.55</v>
      </c>
    </row>
    <row r="35" spans="1:3" x14ac:dyDescent="0.25">
      <c r="A35" s="152" t="s">
        <v>823</v>
      </c>
      <c r="B35" s="153" t="s">
        <v>686</v>
      </c>
      <c r="C35" s="154">
        <v>1798924.2799999991</v>
      </c>
    </row>
    <row r="36" spans="1:3" x14ac:dyDescent="0.25">
      <c r="A36" s="152" t="s">
        <v>824</v>
      </c>
      <c r="B36" s="153" t="s">
        <v>686</v>
      </c>
      <c r="C36" s="154">
        <v>96213.609999999986</v>
      </c>
    </row>
    <row r="37" spans="1:3" x14ac:dyDescent="0.25">
      <c r="A37" s="152" t="s">
        <v>825</v>
      </c>
      <c r="B37" s="153" t="s">
        <v>686</v>
      </c>
      <c r="C37" s="154">
        <v>487350.62999999977</v>
      </c>
    </row>
    <row r="38" spans="1:3" x14ac:dyDescent="0.25">
      <c r="A38" s="155" t="s">
        <v>691</v>
      </c>
      <c r="C38" s="156">
        <f>SUM(C39:C46)</f>
        <v>576887.97000000032</v>
      </c>
    </row>
    <row r="39" spans="1:3" x14ac:dyDescent="0.25">
      <c r="A39" s="152" t="s">
        <v>826</v>
      </c>
      <c r="B39" s="153" t="s">
        <v>694</v>
      </c>
      <c r="C39" s="154">
        <v>66218.75</v>
      </c>
    </row>
    <row r="40" spans="1:3" x14ac:dyDescent="0.25">
      <c r="A40" s="152" t="s">
        <v>827</v>
      </c>
      <c r="B40" s="153" t="s">
        <v>686</v>
      </c>
      <c r="C40" s="154">
        <v>281519.82000000012</v>
      </c>
    </row>
    <row r="41" spans="1:3" x14ac:dyDescent="0.25">
      <c r="A41" s="152" t="s">
        <v>828</v>
      </c>
      <c r="B41" s="153" t="s">
        <v>692</v>
      </c>
      <c r="C41" s="154">
        <v>218578.66000000006</v>
      </c>
    </row>
    <row r="42" spans="1:3" x14ac:dyDescent="0.25">
      <c r="A42" s="152" t="s">
        <v>829</v>
      </c>
      <c r="B42" s="153" t="s">
        <v>694</v>
      </c>
      <c r="C42" s="154">
        <v>890.4</v>
      </c>
    </row>
    <row r="43" spans="1:3" x14ac:dyDescent="0.25">
      <c r="A43" s="152" t="s">
        <v>830</v>
      </c>
      <c r="B43" s="153" t="s">
        <v>686</v>
      </c>
      <c r="C43" s="154">
        <v>2372.54</v>
      </c>
    </row>
    <row r="44" spans="1:3" x14ac:dyDescent="0.25">
      <c r="A44" s="152" t="s">
        <v>831</v>
      </c>
      <c r="B44" s="153" t="s">
        <v>686</v>
      </c>
      <c r="C44" s="154">
        <v>89.93</v>
      </c>
    </row>
    <row r="45" spans="1:3" x14ac:dyDescent="0.25">
      <c r="A45" s="152" t="s">
        <v>832</v>
      </c>
      <c r="B45" s="153" t="s">
        <v>694</v>
      </c>
      <c r="C45" s="154">
        <v>2397.36</v>
      </c>
    </row>
    <row r="46" spans="1:3" x14ac:dyDescent="0.25">
      <c r="A46" s="152" t="s">
        <v>833</v>
      </c>
      <c r="B46" s="153" t="s">
        <v>686</v>
      </c>
      <c r="C46" s="154">
        <v>4820.51</v>
      </c>
    </row>
    <row r="47" spans="1:3" x14ac:dyDescent="0.25">
      <c r="A47" s="155" t="s">
        <v>695</v>
      </c>
      <c r="B47" s="153" t="s">
        <v>834</v>
      </c>
      <c r="C47" s="156">
        <f>SUM(C48:C57)</f>
        <v>176716538.00999996</v>
      </c>
    </row>
    <row r="48" spans="1:3" x14ac:dyDescent="0.25">
      <c r="A48" s="152" t="s">
        <v>835</v>
      </c>
      <c r="B48" s="153" t="s">
        <v>696</v>
      </c>
      <c r="C48" s="154">
        <v>67692801.919999957</v>
      </c>
    </row>
    <row r="49" spans="1:3" x14ac:dyDescent="0.25">
      <c r="A49" s="152" t="s">
        <v>836</v>
      </c>
      <c r="B49" s="153" t="s">
        <v>837</v>
      </c>
      <c r="C49" s="154">
        <v>18570925.710000001</v>
      </c>
    </row>
    <row r="50" spans="1:3" x14ac:dyDescent="0.25">
      <c r="A50" s="152" t="s">
        <v>838</v>
      </c>
      <c r="B50" s="153" t="s">
        <v>684</v>
      </c>
      <c r="C50" s="154">
        <v>50131890.159999959</v>
      </c>
    </row>
    <row r="51" spans="1:3" x14ac:dyDescent="0.25">
      <c r="A51" s="152" t="s">
        <v>839</v>
      </c>
      <c r="B51" s="153" t="s">
        <v>684</v>
      </c>
      <c r="C51" s="154">
        <v>234367.58000000002</v>
      </c>
    </row>
    <row r="52" spans="1:3" x14ac:dyDescent="0.25">
      <c r="A52" s="152" t="s">
        <v>840</v>
      </c>
      <c r="B52" s="153" t="s">
        <v>697</v>
      </c>
      <c r="C52" s="154">
        <v>16950631.909999985</v>
      </c>
    </row>
    <row r="53" spans="1:3" x14ac:dyDescent="0.25">
      <c r="A53" s="152" t="s">
        <v>841</v>
      </c>
      <c r="B53" s="153" t="s">
        <v>842</v>
      </c>
      <c r="C53" s="154">
        <v>6020857.6700000092</v>
      </c>
    </row>
    <row r="54" spans="1:3" x14ac:dyDescent="0.25">
      <c r="A54" s="152" t="s">
        <v>843</v>
      </c>
      <c r="B54" s="153" t="s">
        <v>698</v>
      </c>
      <c r="C54" s="154">
        <v>9063688.2799999975</v>
      </c>
    </row>
    <row r="55" spans="1:3" x14ac:dyDescent="0.25">
      <c r="A55" s="152" t="s">
        <v>844</v>
      </c>
      <c r="B55" s="153" t="s">
        <v>845</v>
      </c>
      <c r="C55" s="154">
        <v>7443299.0800000131</v>
      </c>
    </row>
    <row r="56" spans="1:3" x14ac:dyDescent="0.25">
      <c r="A56" s="152" t="s">
        <v>846</v>
      </c>
      <c r="B56" s="153" t="s">
        <v>699</v>
      </c>
      <c r="C56" s="154">
        <v>514687.85000000009</v>
      </c>
    </row>
    <row r="57" spans="1:3" x14ac:dyDescent="0.25">
      <c r="A57" s="152" t="s">
        <v>847</v>
      </c>
      <c r="B57" s="153" t="s">
        <v>848</v>
      </c>
      <c r="C57" s="154">
        <v>93387.85</v>
      </c>
    </row>
    <row r="58" spans="1:3" x14ac:dyDescent="0.25">
      <c r="A58" s="155" t="s">
        <v>700</v>
      </c>
      <c r="C58" s="156">
        <f>SUM(C59:C65)</f>
        <v>45604278.179999955</v>
      </c>
    </row>
    <row r="59" spans="1:3" x14ac:dyDescent="0.25">
      <c r="A59" s="152" t="s">
        <v>849</v>
      </c>
      <c r="B59" s="153" t="s">
        <v>692</v>
      </c>
      <c r="C59" s="154">
        <v>251575.06</v>
      </c>
    </row>
    <row r="60" spans="1:3" ht="26.25" x14ac:dyDescent="0.25">
      <c r="A60" s="152" t="s">
        <v>850</v>
      </c>
      <c r="B60" s="153" t="s">
        <v>701</v>
      </c>
      <c r="C60" s="154">
        <v>7212907.8500000006</v>
      </c>
    </row>
    <row r="61" spans="1:3" ht="102.75" x14ac:dyDescent="0.25">
      <c r="A61" s="152" t="s">
        <v>851</v>
      </c>
      <c r="B61" s="153" t="s">
        <v>702</v>
      </c>
      <c r="C61" s="154">
        <v>24937549.239999965</v>
      </c>
    </row>
    <row r="62" spans="1:3" ht="39" x14ac:dyDescent="0.25">
      <c r="A62" s="152" t="s">
        <v>852</v>
      </c>
      <c r="B62" s="153" t="s">
        <v>703</v>
      </c>
      <c r="C62" s="154">
        <v>294717.39999999997</v>
      </c>
    </row>
    <row r="63" spans="1:3" x14ac:dyDescent="0.25">
      <c r="A63" s="152" t="s">
        <v>853</v>
      </c>
      <c r="B63" s="153" t="s">
        <v>704</v>
      </c>
      <c r="C63" s="154">
        <v>10454332.509999989</v>
      </c>
    </row>
    <row r="64" spans="1:3" x14ac:dyDescent="0.25">
      <c r="A64" s="152" t="s">
        <v>854</v>
      </c>
      <c r="B64" s="153" t="s">
        <v>705</v>
      </c>
      <c r="C64" s="154">
        <v>325509.26999999996</v>
      </c>
    </row>
    <row r="65" spans="1:3" x14ac:dyDescent="0.25">
      <c r="A65" s="152" t="s">
        <v>855</v>
      </c>
      <c r="B65" s="153" t="s">
        <v>686</v>
      </c>
      <c r="C65" s="154">
        <v>2127686.8500000006</v>
      </c>
    </row>
    <row r="66" spans="1:3" x14ac:dyDescent="0.25">
      <c r="A66" s="155" t="s">
        <v>706</v>
      </c>
      <c r="C66" s="156">
        <f>SUM(C67)</f>
        <v>20750.750000000007</v>
      </c>
    </row>
    <row r="67" spans="1:3" x14ac:dyDescent="0.25">
      <c r="A67" s="152" t="s">
        <v>856</v>
      </c>
      <c r="B67" s="153" t="s">
        <v>706</v>
      </c>
      <c r="C67" s="154">
        <v>20750.750000000007</v>
      </c>
    </row>
    <row r="68" spans="1:3" x14ac:dyDescent="0.25">
      <c r="A68" s="155" t="s">
        <v>707</v>
      </c>
      <c r="C68" s="156">
        <f>SUM(C69:C102)</f>
        <v>20163105.330000002</v>
      </c>
    </row>
    <row r="69" spans="1:3" ht="26.25" x14ac:dyDescent="0.25">
      <c r="A69" s="152" t="s">
        <v>857</v>
      </c>
      <c r="B69" s="153" t="s">
        <v>708</v>
      </c>
      <c r="C69" s="154">
        <v>437441.76000000007</v>
      </c>
    </row>
    <row r="70" spans="1:3" ht="26.25" x14ac:dyDescent="0.25">
      <c r="A70" s="152" t="s">
        <v>858</v>
      </c>
      <c r="B70" s="153" t="s">
        <v>709</v>
      </c>
      <c r="C70" s="154">
        <v>2664428.1400000011</v>
      </c>
    </row>
    <row r="71" spans="1:3" ht="26.25" x14ac:dyDescent="0.25">
      <c r="A71" s="152" t="s">
        <v>859</v>
      </c>
      <c r="B71" s="153" t="s">
        <v>710</v>
      </c>
      <c r="C71" s="154">
        <v>1486800.94</v>
      </c>
    </row>
    <row r="72" spans="1:3" ht="26.25" x14ac:dyDescent="0.25">
      <c r="A72" s="152" t="s">
        <v>860</v>
      </c>
      <c r="B72" s="153" t="s">
        <v>711</v>
      </c>
      <c r="C72" s="154">
        <v>169296.27</v>
      </c>
    </row>
    <row r="73" spans="1:3" x14ac:dyDescent="0.25">
      <c r="A73" s="152" t="s">
        <v>861</v>
      </c>
      <c r="B73" s="153" t="s">
        <v>712</v>
      </c>
      <c r="C73" s="154">
        <v>7463.9100000000008</v>
      </c>
    </row>
    <row r="74" spans="1:3" x14ac:dyDescent="0.25">
      <c r="A74" s="152" t="s">
        <v>862</v>
      </c>
      <c r="B74" s="153" t="s">
        <v>684</v>
      </c>
      <c r="C74" s="154">
        <v>1915823.5699999994</v>
      </c>
    </row>
    <row r="75" spans="1:3" x14ac:dyDescent="0.25">
      <c r="A75" s="152" t="s">
        <v>863</v>
      </c>
      <c r="B75" s="153" t="s">
        <v>713</v>
      </c>
      <c r="C75" s="154">
        <v>54461.88</v>
      </c>
    </row>
    <row r="76" spans="1:3" x14ac:dyDescent="0.25">
      <c r="A76" s="152" t="s">
        <v>864</v>
      </c>
      <c r="B76" s="153" t="s">
        <v>714</v>
      </c>
      <c r="C76" s="154">
        <v>1022035.0499999995</v>
      </c>
    </row>
    <row r="77" spans="1:3" x14ac:dyDescent="0.25">
      <c r="A77" s="152" t="s">
        <v>865</v>
      </c>
      <c r="B77" s="153" t="s">
        <v>715</v>
      </c>
      <c r="C77" s="154">
        <v>769688.99000000034</v>
      </c>
    </row>
    <row r="78" spans="1:3" x14ac:dyDescent="0.25">
      <c r="A78" s="152" t="s">
        <v>866</v>
      </c>
      <c r="B78" s="153" t="s">
        <v>716</v>
      </c>
      <c r="C78" s="154">
        <v>121812.25000000001</v>
      </c>
    </row>
    <row r="79" spans="1:3" x14ac:dyDescent="0.25">
      <c r="A79" s="152" t="s">
        <v>867</v>
      </c>
      <c r="B79" s="153" t="s">
        <v>868</v>
      </c>
      <c r="C79" s="154">
        <v>337943.99999999994</v>
      </c>
    </row>
    <row r="80" spans="1:3" x14ac:dyDescent="0.25">
      <c r="A80" s="152" t="s">
        <v>869</v>
      </c>
      <c r="B80" s="153" t="s">
        <v>870</v>
      </c>
      <c r="C80" s="154">
        <v>19005.550000000003</v>
      </c>
    </row>
    <row r="81" spans="1:3" x14ac:dyDescent="0.25">
      <c r="A81" s="152" t="s">
        <v>871</v>
      </c>
      <c r="B81" s="153" t="s">
        <v>872</v>
      </c>
      <c r="C81" s="154">
        <v>373490.38000000012</v>
      </c>
    </row>
    <row r="82" spans="1:3" x14ac:dyDescent="0.25">
      <c r="A82" s="152" t="s">
        <v>873</v>
      </c>
      <c r="B82" s="153" t="s">
        <v>684</v>
      </c>
      <c r="C82" s="154">
        <v>1361489.4400000002</v>
      </c>
    </row>
    <row r="83" spans="1:3" x14ac:dyDescent="0.25">
      <c r="A83" s="152" t="s">
        <v>874</v>
      </c>
      <c r="B83" s="153" t="s">
        <v>686</v>
      </c>
      <c r="C83" s="154">
        <v>384040.23000000004</v>
      </c>
    </row>
    <row r="84" spans="1:3" x14ac:dyDescent="0.25">
      <c r="A84" s="152" t="s">
        <v>875</v>
      </c>
      <c r="B84" s="153" t="s">
        <v>876</v>
      </c>
      <c r="C84" s="154">
        <v>6435.829999999999</v>
      </c>
    </row>
    <row r="85" spans="1:3" x14ac:dyDescent="0.25">
      <c r="A85" s="152" t="s">
        <v>877</v>
      </c>
      <c r="B85" s="153" t="s">
        <v>686</v>
      </c>
      <c r="C85" s="154">
        <v>655830.00000000035</v>
      </c>
    </row>
    <row r="86" spans="1:3" x14ac:dyDescent="0.25">
      <c r="A86" s="152" t="s">
        <v>878</v>
      </c>
      <c r="B86" s="153" t="s">
        <v>717</v>
      </c>
      <c r="C86" s="154">
        <v>214589.92000000004</v>
      </c>
    </row>
    <row r="87" spans="1:3" x14ac:dyDescent="0.25">
      <c r="A87" s="152" t="s">
        <v>879</v>
      </c>
      <c r="B87" s="153" t="s">
        <v>718</v>
      </c>
      <c r="C87" s="154">
        <v>75419.820000000022</v>
      </c>
    </row>
    <row r="88" spans="1:3" x14ac:dyDescent="0.25">
      <c r="A88" s="152" t="s">
        <v>880</v>
      </c>
      <c r="B88" s="153" t="s">
        <v>684</v>
      </c>
      <c r="C88" s="154">
        <v>272748.28000000003</v>
      </c>
    </row>
    <row r="89" spans="1:3" x14ac:dyDescent="0.25">
      <c r="A89" s="152" t="s">
        <v>881</v>
      </c>
      <c r="B89" s="153" t="s">
        <v>684</v>
      </c>
      <c r="C89" s="154">
        <v>950985.96000000299</v>
      </c>
    </row>
    <row r="90" spans="1:3" x14ac:dyDescent="0.25">
      <c r="A90" s="152" t="s">
        <v>882</v>
      </c>
      <c r="B90" s="153" t="s">
        <v>719</v>
      </c>
      <c r="C90" s="154">
        <v>476594.57999999891</v>
      </c>
    </row>
    <row r="91" spans="1:3" x14ac:dyDescent="0.25">
      <c r="A91" s="152" t="s">
        <v>883</v>
      </c>
      <c r="B91" s="153" t="s">
        <v>684</v>
      </c>
      <c r="C91" s="154">
        <v>826855.66000000085</v>
      </c>
    </row>
    <row r="92" spans="1:3" x14ac:dyDescent="0.25">
      <c r="A92" s="152" t="s">
        <v>884</v>
      </c>
      <c r="B92" s="153" t="s">
        <v>720</v>
      </c>
      <c r="C92" s="154">
        <v>472436.3699999997</v>
      </c>
    </row>
    <row r="93" spans="1:3" ht="26.25" x14ac:dyDescent="0.25">
      <c r="A93" s="152" t="s">
        <v>885</v>
      </c>
      <c r="B93" s="153" t="s">
        <v>722</v>
      </c>
      <c r="C93" s="154">
        <v>5986.6399999999994</v>
      </c>
    </row>
    <row r="94" spans="1:3" x14ac:dyDescent="0.25">
      <c r="A94" s="152" t="s">
        <v>886</v>
      </c>
      <c r="B94" s="153" t="s">
        <v>723</v>
      </c>
      <c r="C94" s="154">
        <v>91068.430000000008</v>
      </c>
    </row>
    <row r="95" spans="1:3" ht="26.25" x14ac:dyDescent="0.25">
      <c r="A95" s="152" t="s">
        <v>887</v>
      </c>
      <c r="B95" s="153" t="s">
        <v>721</v>
      </c>
      <c r="C95" s="154">
        <v>88907.250000000029</v>
      </c>
    </row>
    <row r="96" spans="1:3" x14ac:dyDescent="0.25">
      <c r="A96" s="152" t="s">
        <v>888</v>
      </c>
      <c r="B96" s="153" t="s">
        <v>889</v>
      </c>
      <c r="C96" s="154">
        <v>632678.33000000031</v>
      </c>
    </row>
    <row r="97" spans="1:3" x14ac:dyDescent="0.25">
      <c r="A97" s="152" t="s">
        <v>890</v>
      </c>
      <c r="B97" s="153" t="s">
        <v>686</v>
      </c>
      <c r="C97" s="154">
        <v>441259.47000000009</v>
      </c>
    </row>
    <row r="98" spans="1:3" ht="26.25" x14ac:dyDescent="0.25">
      <c r="A98" s="152" t="s">
        <v>891</v>
      </c>
      <c r="B98" s="153" t="s">
        <v>722</v>
      </c>
      <c r="C98" s="154">
        <v>14.24</v>
      </c>
    </row>
    <row r="99" spans="1:3" x14ac:dyDescent="0.25">
      <c r="A99" s="152" t="s">
        <v>892</v>
      </c>
      <c r="B99" s="153" t="s">
        <v>723</v>
      </c>
      <c r="C99" s="154">
        <v>16336.28</v>
      </c>
    </row>
    <row r="100" spans="1:3" ht="26.25" x14ac:dyDescent="0.25">
      <c r="A100" s="152" t="s">
        <v>893</v>
      </c>
      <c r="B100" s="153" t="s">
        <v>721</v>
      </c>
      <c r="C100" s="154">
        <v>1080536.6899999997</v>
      </c>
    </row>
    <row r="101" spans="1:3" x14ac:dyDescent="0.25">
      <c r="A101" s="152" t="s">
        <v>894</v>
      </c>
      <c r="B101" s="153" t="s">
        <v>889</v>
      </c>
      <c r="C101" s="154">
        <v>846702.8400000002</v>
      </c>
    </row>
    <row r="102" spans="1:3" x14ac:dyDescent="0.25">
      <c r="A102" s="152" t="s">
        <v>895</v>
      </c>
      <c r="B102" s="153" t="s">
        <v>686</v>
      </c>
      <c r="C102" s="154">
        <v>1882496.3799999992</v>
      </c>
    </row>
    <row r="103" spans="1:3" x14ac:dyDescent="0.25">
      <c r="A103" s="155" t="s">
        <v>896</v>
      </c>
      <c r="C103" s="156">
        <v>213334.21999999997</v>
      </c>
    </row>
    <row r="104" spans="1:3" x14ac:dyDescent="0.25">
      <c r="A104" s="152" t="s">
        <v>897</v>
      </c>
      <c r="B104" s="153" t="s">
        <v>896</v>
      </c>
      <c r="C104" s="154">
        <v>213334.21999999997</v>
      </c>
    </row>
    <row r="105" spans="1:3" x14ac:dyDescent="0.25">
      <c r="A105" s="155" t="s">
        <v>724</v>
      </c>
      <c r="C105" s="156">
        <v>77961554.01000002</v>
      </c>
    </row>
    <row r="106" spans="1:3" x14ac:dyDescent="0.25">
      <c r="A106" s="152" t="s">
        <v>898</v>
      </c>
      <c r="B106" s="153" t="s">
        <v>725</v>
      </c>
      <c r="C106" s="154">
        <v>3912035.4399999995</v>
      </c>
    </row>
    <row r="107" spans="1:3" x14ac:dyDescent="0.25">
      <c r="A107" s="152" t="s">
        <v>899</v>
      </c>
      <c r="B107" s="153" t="s">
        <v>725</v>
      </c>
      <c r="C107" s="154">
        <v>26469743.319999997</v>
      </c>
    </row>
    <row r="108" spans="1:3" x14ac:dyDescent="0.25">
      <c r="A108" s="152" t="s">
        <v>900</v>
      </c>
      <c r="B108" s="153" t="s">
        <v>683</v>
      </c>
      <c r="C108" s="154">
        <v>47579775.25000003</v>
      </c>
    </row>
    <row r="109" spans="1:3" x14ac:dyDescent="0.25">
      <c r="A109" s="155" t="s">
        <v>901</v>
      </c>
      <c r="C109" s="156">
        <v>141025.55999999997</v>
      </c>
    </row>
    <row r="110" spans="1:3" x14ac:dyDescent="0.25">
      <c r="A110" s="152" t="s">
        <v>902</v>
      </c>
      <c r="B110" s="153" t="s">
        <v>683</v>
      </c>
      <c r="C110" s="154">
        <v>141025.55999999997</v>
      </c>
    </row>
    <row r="111" spans="1:3" x14ac:dyDescent="0.25">
      <c r="A111" s="155" t="s">
        <v>903</v>
      </c>
      <c r="C111" s="154">
        <v>361503.61</v>
      </c>
    </row>
    <row r="112" spans="1:3" ht="26.25" x14ac:dyDescent="0.25">
      <c r="A112" s="152" t="s">
        <v>904</v>
      </c>
      <c r="B112" s="153" t="s">
        <v>905</v>
      </c>
      <c r="C112" s="154">
        <v>12050.880000000001</v>
      </c>
    </row>
    <row r="113" spans="1:3" x14ac:dyDescent="0.25">
      <c r="A113" s="152" t="s">
        <v>906</v>
      </c>
      <c r="B113" s="153" t="s">
        <v>907</v>
      </c>
      <c r="C113" s="154">
        <v>1659.1</v>
      </c>
    </row>
    <row r="114" spans="1:3" x14ac:dyDescent="0.25">
      <c r="A114" s="152" t="s">
        <v>908</v>
      </c>
      <c r="B114" s="153" t="s">
        <v>909</v>
      </c>
      <c r="C114" s="154">
        <v>345511.89</v>
      </c>
    </row>
    <row r="115" spans="1:3" ht="16.5" customHeight="1" x14ac:dyDescent="0.25">
      <c r="A115" s="152" t="s">
        <v>910</v>
      </c>
      <c r="B115" s="153" t="s">
        <v>911</v>
      </c>
      <c r="C115" s="154">
        <v>2281.7399999999998</v>
      </c>
    </row>
    <row r="116" spans="1:3" x14ac:dyDescent="0.25">
      <c r="A116" s="155" t="s">
        <v>726</v>
      </c>
      <c r="C116" s="156">
        <v>12985497.49</v>
      </c>
    </row>
    <row r="117" spans="1:3" x14ac:dyDescent="0.25">
      <c r="A117" s="152" t="s">
        <v>912</v>
      </c>
      <c r="B117" s="153" t="s">
        <v>913</v>
      </c>
      <c r="C117" s="154">
        <v>6970295.2799999984</v>
      </c>
    </row>
    <row r="118" spans="1:3" ht="26.25" x14ac:dyDescent="0.25">
      <c r="A118" s="152" t="s">
        <v>914</v>
      </c>
      <c r="B118" s="153" t="s">
        <v>727</v>
      </c>
      <c r="C118" s="154">
        <v>3797617.8900000011</v>
      </c>
    </row>
    <row r="119" spans="1:3" ht="26.25" x14ac:dyDescent="0.25">
      <c r="A119" s="152" t="s">
        <v>915</v>
      </c>
      <c r="B119" s="153" t="s">
        <v>728</v>
      </c>
      <c r="C119" s="154">
        <v>151522.5</v>
      </c>
    </row>
    <row r="120" spans="1:3" x14ac:dyDescent="0.25">
      <c r="A120" s="152" t="s">
        <v>916</v>
      </c>
      <c r="B120" s="153" t="s">
        <v>729</v>
      </c>
      <c r="C120" s="154">
        <v>2066061.82</v>
      </c>
    </row>
    <row r="121" spans="1:3" x14ac:dyDescent="0.25">
      <c r="A121" s="155" t="s">
        <v>730</v>
      </c>
      <c r="C121" s="156">
        <v>491775044.12</v>
      </c>
    </row>
    <row r="122" spans="1:3" x14ac:dyDescent="0.25">
      <c r="A122" s="152" t="s">
        <v>917</v>
      </c>
      <c r="B122" s="153" t="s">
        <v>731</v>
      </c>
      <c r="C122" s="154">
        <v>11012845.729999999</v>
      </c>
    </row>
    <row r="123" spans="1:3" x14ac:dyDescent="0.25">
      <c r="A123" s="152" t="s">
        <v>918</v>
      </c>
      <c r="B123" s="153" t="s">
        <v>732</v>
      </c>
      <c r="C123" s="154">
        <v>26556.110000000004</v>
      </c>
    </row>
    <row r="124" spans="1:3" ht="51.75" x14ac:dyDescent="0.25">
      <c r="A124" s="152" t="s">
        <v>919</v>
      </c>
      <c r="B124" s="153" t="s">
        <v>920</v>
      </c>
      <c r="C124" s="154">
        <v>119445.81</v>
      </c>
    </row>
    <row r="125" spans="1:3" x14ac:dyDescent="0.25">
      <c r="A125" s="152" t="s">
        <v>921</v>
      </c>
      <c r="B125" s="153" t="s">
        <v>684</v>
      </c>
      <c r="C125" s="154">
        <v>285416.25</v>
      </c>
    </row>
    <row r="126" spans="1:3" x14ac:dyDescent="0.25">
      <c r="A126" s="152" t="s">
        <v>922</v>
      </c>
      <c r="B126" s="153" t="s">
        <v>684</v>
      </c>
      <c r="C126" s="154">
        <v>514806.29999999987</v>
      </c>
    </row>
    <row r="127" spans="1:3" x14ac:dyDescent="0.25">
      <c r="A127" s="152" t="s">
        <v>923</v>
      </c>
      <c r="B127" s="153" t="s">
        <v>684</v>
      </c>
      <c r="C127" s="154">
        <v>58464.95</v>
      </c>
    </row>
    <row r="128" spans="1:3" x14ac:dyDescent="0.25">
      <c r="A128" s="152" t="s">
        <v>924</v>
      </c>
      <c r="B128" s="153" t="s">
        <v>733</v>
      </c>
      <c r="C128" s="154">
        <v>139887.25999999998</v>
      </c>
    </row>
    <row r="129" spans="1:3" x14ac:dyDescent="0.25">
      <c r="A129" s="152" t="s">
        <v>925</v>
      </c>
      <c r="B129" s="153" t="s">
        <v>684</v>
      </c>
      <c r="C129" s="154">
        <v>32071151.30999992</v>
      </c>
    </row>
    <row r="130" spans="1:3" x14ac:dyDescent="0.25">
      <c r="A130" s="152" t="s">
        <v>926</v>
      </c>
      <c r="B130" s="153" t="s">
        <v>684</v>
      </c>
      <c r="C130" s="154">
        <v>725.51</v>
      </c>
    </row>
    <row r="131" spans="1:3" x14ac:dyDescent="0.25">
      <c r="A131" s="152" t="s">
        <v>927</v>
      </c>
      <c r="B131" s="153" t="s">
        <v>733</v>
      </c>
      <c r="C131" s="154">
        <v>114882.34000000001</v>
      </c>
    </row>
    <row r="132" spans="1:3" x14ac:dyDescent="0.25">
      <c r="A132" s="152" t="s">
        <v>928</v>
      </c>
      <c r="B132" s="153" t="s">
        <v>684</v>
      </c>
      <c r="C132" s="154">
        <v>41852885.100000091</v>
      </c>
    </row>
    <row r="133" spans="1:3" x14ac:dyDescent="0.25">
      <c r="A133" s="152" t="s">
        <v>929</v>
      </c>
      <c r="B133" s="153" t="s">
        <v>684</v>
      </c>
      <c r="C133" s="154">
        <v>43151.030000000006</v>
      </c>
    </row>
    <row r="134" spans="1:3" x14ac:dyDescent="0.25">
      <c r="A134" s="152" t="s">
        <v>930</v>
      </c>
      <c r="B134" s="153" t="s">
        <v>733</v>
      </c>
      <c r="C134" s="154">
        <v>194151.79</v>
      </c>
    </row>
    <row r="135" spans="1:3" x14ac:dyDescent="0.25">
      <c r="A135" s="152" t="s">
        <v>931</v>
      </c>
      <c r="B135" s="153" t="s">
        <v>684</v>
      </c>
      <c r="C135" s="154">
        <v>9138702.2800000124</v>
      </c>
    </row>
    <row r="136" spans="1:3" ht="39" x14ac:dyDescent="0.25">
      <c r="A136" s="152" t="s">
        <v>932</v>
      </c>
      <c r="B136" s="153" t="s">
        <v>933</v>
      </c>
      <c r="C136" s="154">
        <v>2844.1700000000005</v>
      </c>
    </row>
    <row r="137" spans="1:3" x14ac:dyDescent="0.25">
      <c r="A137" s="152" t="s">
        <v>934</v>
      </c>
      <c r="B137" s="153" t="s">
        <v>684</v>
      </c>
      <c r="C137" s="154">
        <v>87927.76</v>
      </c>
    </row>
    <row r="138" spans="1:3" ht="64.5" x14ac:dyDescent="0.25">
      <c r="A138" s="152" t="s">
        <v>935</v>
      </c>
      <c r="B138" s="153" t="s">
        <v>734</v>
      </c>
      <c r="C138" s="154">
        <v>202480.86999999994</v>
      </c>
    </row>
    <row r="139" spans="1:3" x14ac:dyDescent="0.25">
      <c r="A139" s="152" t="s">
        <v>936</v>
      </c>
      <c r="B139" s="153" t="s">
        <v>684</v>
      </c>
      <c r="C139" s="154">
        <v>1186328.4599999986</v>
      </c>
    </row>
    <row r="140" spans="1:3" ht="26.25" x14ac:dyDescent="0.25">
      <c r="A140" s="152" t="s">
        <v>937</v>
      </c>
      <c r="B140" s="153" t="s">
        <v>938</v>
      </c>
      <c r="C140" s="154">
        <v>202849.31</v>
      </c>
    </row>
    <row r="141" spans="1:3" ht="39" x14ac:dyDescent="0.25">
      <c r="A141" s="152" t="s">
        <v>939</v>
      </c>
      <c r="B141" s="153" t="s">
        <v>940</v>
      </c>
      <c r="C141" s="154">
        <v>4377746.8399999989</v>
      </c>
    </row>
    <row r="142" spans="1:3" ht="26.25" x14ac:dyDescent="0.25">
      <c r="A142" s="152" t="s">
        <v>941</v>
      </c>
      <c r="B142" s="153" t="s">
        <v>942</v>
      </c>
      <c r="C142" s="154">
        <v>193237.44</v>
      </c>
    </row>
    <row r="143" spans="1:3" x14ac:dyDescent="0.25">
      <c r="A143" s="152" t="s">
        <v>943</v>
      </c>
      <c r="B143" s="153" t="s">
        <v>684</v>
      </c>
      <c r="C143" s="154">
        <v>48237.41</v>
      </c>
    </row>
    <row r="144" spans="1:3" x14ac:dyDescent="0.25">
      <c r="A144" s="152" t="s">
        <v>944</v>
      </c>
      <c r="B144" s="153" t="s">
        <v>684</v>
      </c>
      <c r="C144" s="154">
        <v>47287.49</v>
      </c>
    </row>
    <row r="145" spans="1:3" x14ac:dyDescent="0.25">
      <c r="A145" s="152" t="s">
        <v>945</v>
      </c>
      <c r="B145" s="153" t="s">
        <v>684</v>
      </c>
      <c r="C145" s="154">
        <v>806854.66</v>
      </c>
    </row>
    <row r="146" spans="1:3" x14ac:dyDescent="0.25">
      <c r="A146" s="152" t="s">
        <v>946</v>
      </c>
      <c r="B146" s="153" t="s">
        <v>735</v>
      </c>
      <c r="C146" s="154">
        <v>7000961.1899999976</v>
      </c>
    </row>
    <row r="147" spans="1:3" x14ac:dyDescent="0.25">
      <c r="A147" s="152" t="s">
        <v>947</v>
      </c>
      <c r="B147" s="153" t="s">
        <v>684</v>
      </c>
      <c r="C147" s="154">
        <v>21182675.209999941</v>
      </c>
    </row>
    <row r="148" spans="1:3" x14ac:dyDescent="0.25">
      <c r="A148" s="152" t="s">
        <v>948</v>
      </c>
      <c r="B148" s="153" t="s">
        <v>736</v>
      </c>
      <c r="C148" s="154">
        <v>40542534.960000046</v>
      </c>
    </row>
    <row r="149" spans="1:3" x14ac:dyDescent="0.25">
      <c r="A149" s="152" t="s">
        <v>949</v>
      </c>
      <c r="B149" s="153" t="s">
        <v>684</v>
      </c>
      <c r="C149" s="154">
        <v>11287774.280000005</v>
      </c>
    </row>
    <row r="150" spans="1:3" x14ac:dyDescent="0.25">
      <c r="A150" s="152" t="s">
        <v>950</v>
      </c>
      <c r="B150" s="153" t="s">
        <v>737</v>
      </c>
      <c r="C150" s="154">
        <v>24882931.789999995</v>
      </c>
    </row>
    <row r="151" spans="1:3" x14ac:dyDescent="0.25">
      <c r="A151" s="152" t="s">
        <v>951</v>
      </c>
      <c r="B151" s="153" t="s">
        <v>684</v>
      </c>
      <c r="C151" s="154">
        <v>2905935.0400000005</v>
      </c>
    </row>
    <row r="152" spans="1:3" x14ac:dyDescent="0.25">
      <c r="A152" s="152" t="s">
        <v>952</v>
      </c>
      <c r="B152" s="153" t="s">
        <v>684</v>
      </c>
      <c r="C152" s="154">
        <v>2816864.4299999988</v>
      </c>
    </row>
    <row r="153" spans="1:3" x14ac:dyDescent="0.25">
      <c r="A153" s="152" t="s">
        <v>953</v>
      </c>
      <c r="B153" s="153" t="s">
        <v>684</v>
      </c>
      <c r="C153" s="154">
        <v>2056132.3700000008</v>
      </c>
    </row>
    <row r="154" spans="1:3" ht="26.25" x14ac:dyDescent="0.25">
      <c r="A154" s="152" t="s">
        <v>954</v>
      </c>
      <c r="B154" s="153" t="s">
        <v>743</v>
      </c>
      <c r="C154" s="154">
        <v>353945.8</v>
      </c>
    </row>
    <row r="155" spans="1:3" x14ac:dyDescent="0.25">
      <c r="A155" s="152" t="s">
        <v>955</v>
      </c>
      <c r="B155" s="153" t="s">
        <v>738</v>
      </c>
      <c r="C155" s="154">
        <v>44789.150000000009</v>
      </c>
    </row>
    <row r="156" spans="1:3" x14ac:dyDescent="0.25">
      <c r="A156" s="152" t="s">
        <v>956</v>
      </c>
      <c r="B156" s="153" t="s">
        <v>684</v>
      </c>
      <c r="C156" s="154">
        <v>82185.72</v>
      </c>
    </row>
    <row r="157" spans="1:3" x14ac:dyDescent="0.25">
      <c r="A157" s="152" t="s">
        <v>957</v>
      </c>
      <c r="B157" s="153" t="s">
        <v>684</v>
      </c>
      <c r="C157" s="154">
        <v>1537.98</v>
      </c>
    </row>
    <row r="158" spans="1:3" x14ac:dyDescent="0.25">
      <c r="A158" s="152" t="s">
        <v>958</v>
      </c>
      <c r="B158" s="153" t="s">
        <v>738</v>
      </c>
      <c r="C158" s="154">
        <v>18047.34</v>
      </c>
    </row>
    <row r="159" spans="1:3" x14ac:dyDescent="0.25">
      <c r="A159" s="152" t="s">
        <v>959</v>
      </c>
      <c r="B159" s="153" t="s">
        <v>684</v>
      </c>
      <c r="C159" s="154">
        <v>636974.09</v>
      </c>
    </row>
    <row r="160" spans="1:3" x14ac:dyDescent="0.25">
      <c r="A160" s="152" t="s">
        <v>960</v>
      </c>
      <c r="B160" s="153" t="s">
        <v>684</v>
      </c>
      <c r="C160" s="154">
        <v>2046040.0599999991</v>
      </c>
    </row>
    <row r="161" spans="1:3" x14ac:dyDescent="0.25">
      <c r="A161" s="152" t="s">
        <v>961</v>
      </c>
      <c r="B161" s="153" t="s">
        <v>962</v>
      </c>
      <c r="C161" s="154">
        <v>11368251.530000014</v>
      </c>
    </row>
    <row r="162" spans="1:3" x14ac:dyDescent="0.25">
      <c r="A162" s="152" t="s">
        <v>963</v>
      </c>
      <c r="B162" s="153" t="s">
        <v>684</v>
      </c>
      <c r="C162" s="154">
        <v>232.05</v>
      </c>
    </row>
    <row r="163" spans="1:3" x14ac:dyDescent="0.25">
      <c r="A163" s="152" t="s">
        <v>964</v>
      </c>
      <c r="B163" s="153" t="s">
        <v>684</v>
      </c>
      <c r="C163" s="154">
        <v>2743399</v>
      </c>
    </row>
    <row r="164" spans="1:3" x14ac:dyDescent="0.25">
      <c r="A164" s="152" t="s">
        <v>965</v>
      </c>
      <c r="B164" s="153" t="s">
        <v>739</v>
      </c>
      <c r="C164" s="154">
        <v>10945056.51</v>
      </c>
    </row>
    <row r="165" spans="1:3" ht="26.25" x14ac:dyDescent="0.25">
      <c r="A165" s="152" t="s">
        <v>966</v>
      </c>
      <c r="B165" s="153" t="s">
        <v>740</v>
      </c>
      <c r="C165" s="154">
        <v>882606.90000000037</v>
      </c>
    </row>
    <row r="166" spans="1:3" x14ac:dyDescent="0.25">
      <c r="A166" s="152" t="s">
        <v>967</v>
      </c>
      <c r="B166" s="153" t="s">
        <v>684</v>
      </c>
      <c r="C166" s="154">
        <v>7601596.839999998</v>
      </c>
    </row>
    <row r="167" spans="1:3" x14ac:dyDescent="0.25">
      <c r="A167" s="152" t="s">
        <v>968</v>
      </c>
      <c r="B167" s="153" t="s">
        <v>741</v>
      </c>
      <c r="C167" s="154">
        <v>506874.46</v>
      </c>
    </row>
    <row r="168" spans="1:3" ht="26.25" x14ac:dyDescent="0.25">
      <c r="A168" s="152" t="s">
        <v>969</v>
      </c>
      <c r="B168" s="153" t="s">
        <v>742</v>
      </c>
      <c r="C168" s="154">
        <v>38258</v>
      </c>
    </row>
    <row r="169" spans="1:3" x14ac:dyDescent="0.25">
      <c r="A169" s="152" t="s">
        <v>970</v>
      </c>
      <c r="B169" s="153" t="s">
        <v>684</v>
      </c>
      <c r="C169" s="154">
        <v>485026.64000000019</v>
      </c>
    </row>
    <row r="170" spans="1:3" x14ac:dyDescent="0.25">
      <c r="A170" s="152" t="s">
        <v>971</v>
      </c>
      <c r="B170" s="153" t="s">
        <v>972</v>
      </c>
      <c r="C170" s="154">
        <v>41787.58</v>
      </c>
    </row>
    <row r="171" spans="1:3" ht="26.25" x14ac:dyDescent="0.25">
      <c r="A171" s="152" t="s">
        <v>973</v>
      </c>
      <c r="B171" s="153" t="s">
        <v>743</v>
      </c>
      <c r="C171" s="154">
        <v>472611.98999999993</v>
      </c>
    </row>
    <row r="172" spans="1:3" x14ac:dyDescent="0.25">
      <c r="A172" s="152" t="s">
        <v>974</v>
      </c>
      <c r="B172" s="153" t="s">
        <v>975</v>
      </c>
      <c r="C172" s="154">
        <v>6375.1500000000005</v>
      </c>
    </row>
    <row r="173" spans="1:3" ht="26.25" x14ac:dyDescent="0.25">
      <c r="A173" s="152" t="s">
        <v>976</v>
      </c>
      <c r="B173" s="153" t="s">
        <v>977</v>
      </c>
      <c r="C173" s="154">
        <v>509254.17999999988</v>
      </c>
    </row>
    <row r="174" spans="1:3" x14ac:dyDescent="0.25">
      <c r="A174" s="152" t="s">
        <v>978</v>
      </c>
      <c r="B174" s="153" t="s">
        <v>979</v>
      </c>
      <c r="C174" s="154">
        <v>20084.95</v>
      </c>
    </row>
    <row r="175" spans="1:3" x14ac:dyDescent="0.25">
      <c r="A175" s="152" t="s">
        <v>980</v>
      </c>
      <c r="B175" s="153" t="s">
        <v>684</v>
      </c>
      <c r="C175" s="154">
        <v>2164361.879999999</v>
      </c>
    </row>
    <row r="176" spans="1:3" x14ac:dyDescent="0.25">
      <c r="A176" s="152" t="s">
        <v>981</v>
      </c>
      <c r="B176" s="153" t="s">
        <v>975</v>
      </c>
      <c r="C176" s="154">
        <v>13770.04</v>
      </c>
    </row>
    <row r="177" spans="1:3" ht="26.25" x14ac:dyDescent="0.25">
      <c r="A177" s="152" t="s">
        <v>982</v>
      </c>
      <c r="B177" s="153" t="s">
        <v>977</v>
      </c>
      <c r="C177" s="154">
        <v>853295.27</v>
      </c>
    </row>
    <row r="178" spans="1:3" x14ac:dyDescent="0.25">
      <c r="A178" s="152" t="s">
        <v>983</v>
      </c>
      <c r="B178" s="153" t="s">
        <v>684</v>
      </c>
      <c r="C178" s="154">
        <v>5555781.0699999994</v>
      </c>
    </row>
    <row r="179" spans="1:3" x14ac:dyDescent="0.25">
      <c r="A179" s="152" t="s">
        <v>984</v>
      </c>
      <c r="B179" s="153" t="s">
        <v>975</v>
      </c>
      <c r="C179" s="154">
        <v>104580.29000000002</v>
      </c>
    </row>
    <row r="180" spans="1:3" ht="26.25" x14ac:dyDescent="0.25">
      <c r="A180" s="152" t="s">
        <v>985</v>
      </c>
      <c r="B180" s="153" t="s">
        <v>977</v>
      </c>
      <c r="C180" s="154">
        <v>138794.09</v>
      </c>
    </row>
    <row r="181" spans="1:3" x14ac:dyDescent="0.25">
      <c r="A181" s="152" t="s">
        <v>986</v>
      </c>
      <c r="B181" s="153" t="s">
        <v>987</v>
      </c>
      <c r="C181" s="154">
        <v>34450.14</v>
      </c>
    </row>
    <row r="182" spans="1:3" x14ac:dyDescent="0.25">
      <c r="A182" s="152" t="s">
        <v>988</v>
      </c>
      <c r="B182" s="153" t="s">
        <v>684</v>
      </c>
      <c r="C182" s="154">
        <v>73758.37000000001</v>
      </c>
    </row>
    <row r="183" spans="1:3" x14ac:dyDescent="0.25">
      <c r="A183" s="152" t="s">
        <v>989</v>
      </c>
      <c r="B183" s="153" t="s">
        <v>990</v>
      </c>
      <c r="C183" s="154">
        <v>49357.009999999995</v>
      </c>
    </row>
    <row r="184" spans="1:3" x14ac:dyDescent="0.25">
      <c r="A184" s="152" t="s">
        <v>991</v>
      </c>
      <c r="B184" s="153" t="s">
        <v>744</v>
      </c>
      <c r="C184" s="154">
        <v>2614369.600000002</v>
      </c>
    </row>
    <row r="185" spans="1:3" x14ac:dyDescent="0.25">
      <c r="A185" s="152" t="s">
        <v>992</v>
      </c>
      <c r="B185" s="153" t="s">
        <v>745</v>
      </c>
      <c r="C185" s="154">
        <v>86387.040000000023</v>
      </c>
    </row>
    <row r="186" spans="1:3" ht="26.25" x14ac:dyDescent="0.25">
      <c r="A186" s="152" t="s">
        <v>993</v>
      </c>
      <c r="B186" s="153" t="s">
        <v>746</v>
      </c>
      <c r="C186" s="154">
        <v>346650.44</v>
      </c>
    </row>
    <row r="187" spans="1:3" ht="39" x14ac:dyDescent="0.25">
      <c r="A187" s="152" t="s">
        <v>994</v>
      </c>
      <c r="B187" s="153" t="s">
        <v>995</v>
      </c>
      <c r="C187" s="154">
        <v>1031900.7300000003</v>
      </c>
    </row>
    <row r="188" spans="1:3" x14ac:dyDescent="0.25">
      <c r="A188" s="152" t="s">
        <v>996</v>
      </c>
      <c r="B188" s="153" t="s">
        <v>747</v>
      </c>
      <c r="C188" s="154">
        <v>583941.8399999995</v>
      </c>
    </row>
    <row r="189" spans="1:3" ht="26.25" x14ac:dyDescent="0.25">
      <c r="A189" s="152" t="s">
        <v>997</v>
      </c>
      <c r="B189" s="153" t="s">
        <v>998</v>
      </c>
      <c r="C189" s="154">
        <v>1227141.8600000003</v>
      </c>
    </row>
    <row r="190" spans="1:3" x14ac:dyDescent="0.25">
      <c r="A190" s="152" t="s">
        <v>999</v>
      </c>
      <c r="B190" s="153" t="s">
        <v>684</v>
      </c>
      <c r="C190" s="154">
        <v>717552.18999999983</v>
      </c>
    </row>
    <row r="191" spans="1:3" x14ac:dyDescent="0.25">
      <c r="A191" s="152" t="s">
        <v>1000</v>
      </c>
      <c r="B191" s="153" t="s">
        <v>748</v>
      </c>
      <c r="C191" s="154">
        <v>6177935.8799999943</v>
      </c>
    </row>
    <row r="192" spans="1:3" x14ac:dyDescent="0.25">
      <c r="A192" s="152" t="s">
        <v>1001</v>
      </c>
      <c r="B192" s="153" t="s">
        <v>1002</v>
      </c>
      <c r="C192" s="154">
        <v>10355.42</v>
      </c>
    </row>
    <row r="193" spans="1:3" x14ac:dyDescent="0.25">
      <c r="A193" s="152" t="s">
        <v>1003</v>
      </c>
      <c r="B193" s="153" t="s">
        <v>684</v>
      </c>
      <c r="C193" s="154">
        <v>1575663.8600000003</v>
      </c>
    </row>
    <row r="194" spans="1:3" x14ac:dyDescent="0.25">
      <c r="A194" s="152" t="s">
        <v>1004</v>
      </c>
      <c r="B194" s="153" t="s">
        <v>749</v>
      </c>
      <c r="C194" s="154">
        <v>530774.84</v>
      </c>
    </row>
    <row r="195" spans="1:3" x14ac:dyDescent="0.25">
      <c r="A195" s="152" t="s">
        <v>1005</v>
      </c>
      <c r="B195" s="153" t="s">
        <v>684</v>
      </c>
      <c r="C195" s="154">
        <v>1745059.5400000003</v>
      </c>
    </row>
    <row r="196" spans="1:3" x14ac:dyDescent="0.25">
      <c r="A196" s="152" t="s">
        <v>1006</v>
      </c>
      <c r="B196" s="153" t="s">
        <v>750</v>
      </c>
      <c r="C196" s="154">
        <v>1657952.8500000006</v>
      </c>
    </row>
    <row r="197" spans="1:3" ht="26.25" x14ac:dyDescent="0.25">
      <c r="A197" s="152" t="s">
        <v>1007</v>
      </c>
      <c r="B197" s="153" t="s">
        <v>1008</v>
      </c>
      <c r="C197" s="154">
        <v>90543.98000000001</v>
      </c>
    </row>
    <row r="198" spans="1:3" x14ac:dyDescent="0.25">
      <c r="A198" s="152" t="s">
        <v>1009</v>
      </c>
      <c r="B198" s="153" t="s">
        <v>684</v>
      </c>
      <c r="C198" s="154">
        <v>170014.49</v>
      </c>
    </row>
    <row r="199" spans="1:3" x14ac:dyDescent="0.25">
      <c r="A199" s="152" t="s">
        <v>1010</v>
      </c>
      <c r="B199" s="153" t="s">
        <v>684</v>
      </c>
      <c r="C199" s="154">
        <v>20555377.430000011</v>
      </c>
    </row>
    <row r="200" spans="1:3" x14ac:dyDescent="0.25">
      <c r="A200" s="152" t="s">
        <v>1011</v>
      </c>
      <c r="B200" s="153" t="s">
        <v>751</v>
      </c>
      <c r="C200" s="154">
        <v>6164204.6800000006</v>
      </c>
    </row>
    <row r="201" spans="1:3" x14ac:dyDescent="0.25">
      <c r="A201" s="152" t="s">
        <v>1012</v>
      </c>
      <c r="B201" s="153" t="s">
        <v>684</v>
      </c>
      <c r="C201" s="154">
        <v>5331328.2799999984</v>
      </c>
    </row>
    <row r="202" spans="1:3" ht="51.75" x14ac:dyDescent="0.25">
      <c r="A202" s="152" t="s">
        <v>1013</v>
      </c>
      <c r="B202" s="153" t="s">
        <v>1014</v>
      </c>
      <c r="C202" s="154">
        <v>38386.310000000005</v>
      </c>
    </row>
    <row r="203" spans="1:3" ht="51.75" x14ac:dyDescent="0.25">
      <c r="A203" s="152" t="s">
        <v>1015</v>
      </c>
      <c r="B203" s="153" t="s">
        <v>1016</v>
      </c>
      <c r="C203" s="154">
        <v>2151844.4500000002</v>
      </c>
    </row>
    <row r="204" spans="1:3" x14ac:dyDescent="0.25">
      <c r="A204" s="152" t="s">
        <v>1017</v>
      </c>
      <c r="B204" s="153" t="s">
        <v>684</v>
      </c>
      <c r="C204" s="154">
        <v>366875.75000000006</v>
      </c>
    </row>
    <row r="205" spans="1:3" x14ac:dyDescent="0.25">
      <c r="A205" s="152" t="s">
        <v>1018</v>
      </c>
      <c r="B205" s="153" t="s">
        <v>752</v>
      </c>
      <c r="C205" s="154">
        <v>36558190.93999996</v>
      </c>
    </row>
    <row r="206" spans="1:3" x14ac:dyDescent="0.25">
      <c r="A206" s="152" t="s">
        <v>1019</v>
      </c>
      <c r="B206" s="153" t="s">
        <v>684</v>
      </c>
      <c r="C206" s="154">
        <v>2509066.7700000009</v>
      </c>
    </row>
    <row r="207" spans="1:3" ht="39" x14ac:dyDescent="0.25">
      <c r="A207" s="152" t="s">
        <v>1020</v>
      </c>
      <c r="B207" s="153" t="s">
        <v>754</v>
      </c>
      <c r="C207" s="154">
        <v>12107.669999999998</v>
      </c>
    </row>
    <row r="208" spans="1:3" x14ac:dyDescent="0.25">
      <c r="A208" s="152" t="s">
        <v>1021</v>
      </c>
      <c r="B208" s="153" t="s">
        <v>684</v>
      </c>
      <c r="C208" s="154">
        <v>15124.95</v>
      </c>
    </row>
    <row r="209" spans="1:3" x14ac:dyDescent="0.25">
      <c r="A209" s="152" t="s">
        <v>1022</v>
      </c>
      <c r="B209" s="153" t="s">
        <v>684</v>
      </c>
      <c r="C209" s="154">
        <v>17215.939999999999</v>
      </c>
    </row>
    <row r="210" spans="1:3" ht="39" x14ac:dyDescent="0.25">
      <c r="A210" s="152" t="s">
        <v>1023</v>
      </c>
      <c r="B210" s="153" t="s">
        <v>753</v>
      </c>
      <c r="C210" s="154">
        <v>14405161.049999995</v>
      </c>
    </row>
    <row r="211" spans="1:3" x14ac:dyDescent="0.25">
      <c r="A211" s="152" t="s">
        <v>1024</v>
      </c>
      <c r="B211" s="153" t="s">
        <v>684</v>
      </c>
      <c r="C211" s="154">
        <v>5269051.4500000104</v>
      </c>
    </row>
    <row r="212" spans="1:3" ht="39" x14ac:dyDescent="0.25">
      <c r="A212" s="152" t="s">
        <v>1025</v>
      </c>
      <c r="B212" s="153" t="s">
        <v>753</v>
      </c>
      <c r="C212" s="154">
        <v>235471.3</v>
      </c>
    </row>
    <row r="213" spans="1:3" x14ac:dyDescent="0.25">
      <c r="A213" s="152" t="s">
        <v>1026</v>
      </c>
      <c r="B213" s="153" t="s">
        <v>684</v>
      </c>
      <c r="C213" s="154">
        <v>315338.51</v>
      </c>
    </row>
    <row r="214" spans="1:3" ht="39" x14ac:dyDescent="0.25">
      <c r="A214" s="152" t="s">
        <v>1027</v>
      </c>
      <c r="B214" s="153" t="s">
        <v>754</v>
      </c>
      <c r="C214" s="154">
        <v>17931713.139999982</v>
      </c>
    </row>
    <row r="215" spans="1:3" x14ac:dyDescent="0.25">
      <c r="A215" s="152" t="s">
        <v>1028</v>
      </c>
      <c r="B215" s="153" t="s">
        <v>684</v>
      </c>
      <c r="C215" s="154">
        <v>1142178.0200000003</v>
      </c>
    </row>
    <row r="216" spans="1:3" ht="26.25" x14ac:dyDescent="0.25">
      <c r="A216" s="152" t="s">
        <v>1029</v>
      </c>
      <c r="B216" s="153" t="s">
        <v>1030</v>
      </c>
      <c r="C216" s="154">
        <v>2115116.6600000011</v>
      </c>
    </row>
    <row r="217" spans="1:3" x14ac:dyDescent="0.25">
      <c r="A217" s="152" t="s">
        <v>1031</v>
      </c>
      <c r="B217" s="153" t="s">
        <v>684</v>
      </c>
      <c r="C217" s="154">
        <v>3377619.7199999983</v>
      </c>
    </row>
    <row r="218" spans="1:3" ht="39" x14ac:dyDescent="0.25">
      <c r="A218" s="152" t="s">
        <v>1032</v>
      </c>
      <c r="B218" s="153" t="s">
        <v>754</v>
      </c>
      <c r="C218" s="154">
        <v>180839.53</v>
      </c>
    </row>
    <row r="219" spans="1:3" x14ac:dyDescent="0.25">
      <c r="A219" s="152" t="s">
        <v>1033</v>
      </c>
      <c r="B219" s="153" t="s">
        <v>684</v>
      </c>
      <c r="C219" s="154">
        <v>2859.9399999999996</v>
      </c>
    </row>
    <row r="220" spans="1:3" ht="26.25" x14ac:dyDescent="0.25">
      <c r="A220" s="152" t="s">
        <v>1034</v>
      </c>
      <c r="B220" s="153" t="s">
        <v>755</v>
      </c>
      <c r="C220" s="154">
        <v>10587.71</v>
      </c>
    </row>
    <row r="221" spans="1:3" ht="26.25" x14ac:dyDescent="0.25">
      <c r="A221" s="152" t="s">
        <v>1035</v>
      </c>
      <c r="B221" s="153" t="s">
        <v>1036</v>
      </c>
      <c r="C221" s="154">
        <v>12663.54</v>
      </c>
    </row>
    <row r="222" spans="1:3" x14ac:dyDescent="0.25">
      <c r="A222" s="152" t="s">
        <v>1037</v>
      </c>
      <c r="B222" s="153" t="s">
        <v>684</v>
      </c>
      <c r="C222" s="154">
        <v>36859.97</v>
      </c>
    </row>
    <row r="223" spans="1:3" ht="26.25" x14ac:dyDescent="0.25">
      <c r="A223" s="152" t="s">
        <v>1038</v>
      </c>
      <c r="B223" s="153" t="s">
        <v>1030</v>
      </c>
      <c r="C223" s="154">
        <v>27334.970000000005</v>
      </c>
    </row>
    <row r="224" spans="1:3" x14ac:dyDescent="0.25">
      <c r="A224" s="152" t="s">
        <v>1039</v>
      </c>
      <c r="B224" s="153" t="s">
        <v>756</v>
      </c>
      <c r="C224" s="154">
        <v>849108.17999999982</v>
      </c>
    </row>
    <row r="225" spans="1:3" x14ac:dyDescent="0.25">
      <c r="A225" s="152" t="s">
        <v>1040</v>
      </c>
      <c r="B225" s="153" t="s">
        <v>684</v>
      </c>
      <c r="C225" s="154">
        <v>3263423.0600000005</v>
      </c>
    </row>
    <row r="226" spans="1:3" x14ac:dyDescent="0.25">
      <c r="A226" s="152" t="s">
        <v>1041</v>
      </c>
      <c r="B226" s="153" t="s">
        <v>684</v>
      </c>
      <c r="C226" s="154">
        <v>37177.210000000006</v>
      </c>
    </row>
    <row r="227" spans="1:3" x14ac:dyDescent="0.25">
      <c r="A227" s="152" t="s">
        <v>1042</v>
      </c>
      <c r="B227" s="153" t="s">
        <v>684</v>
      </c>
      <c r="C227" s="154">
        <v>279510.75999999989</v>
      </c>
    </row>
    <row r="228" spans="1:3" x14ac:dyDescent="0.25">
      <c r="A228" s="152" t="s">
        <v>1043</v>
      </c>
      <c r="B228" s="153" t="s">
        <v>1044</v>
      </c>
      <c r="C228" s="154">
        <v>4826.1399999999994</v>
      </c>
    </row>
    <row r="229" spans="1:3" ht="39" x14ac:dyDescent="0.25">
      <c r="A229" s="152" t="s">
        <v>1045</v>
      </c>
      <c r="B229" s="153" t="s">
        <v>754</v>
      </c>
      <c r="C229" s="154">
        <v>233954.42999999993</v>
      </c>
    </row>
    <row r="230" spans="1:3" x14ac:dyDescent="0.25">
      <c r="A230" s="152" t="s">
        <v>1046</v>
      </c>
      <c r="B230" s="153" t="s">
        <v>684</v>
      </c>
      <c r="C230" s="154">
        <v>62437.989999999983</v>
      </c>
    </row>
    <row r="231" spans="1:3" x14ac:dyDescent="0.25">
      <c r="A231" s="152" t="s">
        <v>1047</v>
      </c>
      <c r="B231" s="153" t="s">
        <v>1048</v>
      </c>
      <c r="C231" s="154">
        <v>4393.1500000000005</v>
      </c>
    </row>
    <row r="232" spans="1:3" ht="39" x14ac:dyDescent="0.25">
      <c r="A232" s="152" t="s">
        <v>1049</v>
      </c>
      <c r="B232" s="153" t="s">
        <v>754</v>
      </c>
      <c r="C232" s="154">
        <v>744844.22000000044</v>
      </c>
    </row>
    <row r="233" spans="1:3" x14ac:dyDescent="0.25">
      <c r="A233" s="152" t="s">
        <v>1050</v>
      </c>
      <c r="B233" s="153" t="s">
        <v>684</v>
      </c>
      <c r="C233" s="154">
        <v>12110.950000000003</v>
      </c>
    </row>
    <row r="234" spans="1:3" x14ac:dyDescent="0.25">
      <c r="A234" s="152" t="s">
        <v>1051</v>
      </c>
      <c r="B234" s="153" t="s">
        <v>684</v>
      </c>
      <c r="C234" s="154">
        <v>7940230.4299999559</v>
      </c>
    </row>
    <row r="235" spans="1:3" x14ac:dyDescent="0.25">
      <c r="A235" s="152" t="s">
        <v>1052</v>
      </c>
      <c r="B235" s="153" t="s">
        <v>757</v>
      </c>
      <c r="C235" s="154">
        <v>231162.92000000022</v>
      </c>
    </row>
    <row r="236" spans="1:3" x14ac:dyDescent="0.25">
      <c r="A236" s="152" t="s">
        <v>1053</v>
      </c>
      <c r="B236" s="153" t="s">
        <v>1054</v>
      </c>
      <c r="C236" s="154">
        <v>477333.6699999994</v>
      </c>
    </row>
    <row r="237" spans="1:3" x14ac:dyDescent="0.25">
      <c r="A237" s="152" t="s">
        <v>1055</v>
      </c>
      <c r="B237" s="153" t="s">
        <v>1056</v>
      </c>
      <c r="C237" s="154">
        <v>30738.38</v>
      </c>
    </row>
    <row r="238" spans="1:3" ht="51.75" x14ac:dyDescent="0.25">
      <c r="A238" s="152" t="s">
        <v>1057</v>
      </c>
      <c r="B238" s="153" t="s">
        <v>758</v>
      </c>
      <c r="C238" s="154">
        <v>1208756.8900000015</v>
      </c>
    </row>
    <row r="239" spans="1:3" ht="39" x14ac:dyDescent="0.25">
      <c r="A239" s="152" t="s">
        <v>1058</v>
      </c>
      <c r="B239" s="153" t="s">
        <v>1059</v>
      </c>
      <c r="C239" s="154">
        <v>43697.360000000015</v>
      </c>
    </row>
    <row r="240" spans="1:3" x14ac:dyDescent="0.25">
      <c r="A240" s="152" t="s">
        <v>1060</v>
      </c>
      <c r="B240" s="153" t="s">
        <v>684</v>
      </c>
      <c r="C240" s="154">
        <v>43544.839999999924</v>
      </c>
    </row>
    <row r="241" spans="1:3" x14ac:dyDescent="0.25">
      <c r="A241" s="152" t="s">
        <v>1061</v>
      </c>
      <c r="B241" s="153" t="s">
        <v>748</v>
      </c>
      <c r="C241" s="154">
        <v>6264108.7300000051</v>
      </c>
    </row>
    <row r="242" spans="1:3" x14ac:dyDescent="0.25">
      <c r="A242" s="152" t="s">
        <v>1062</v>
      </c>
      <c r="B242" s="153" t="s">
        <v>684</v>
      </c>
      <c r="C242" s="154">
        <v>517151.77000000008</v>
      </c>
    </row>
    <row r="243" spans="1:3" x14ac:dyDescent="0.25">
      <c r="A243" s="152" t="s">
        <v>1063</v>
      </c>
      <c r="B243" s="153" t="s">
        <v>759</v>
      </c>
      <c r="C243" s="154">
        <v>161552.10999999993</v>
      </c>
    </row>
    <row r="244" spans="1:3" ht="26.25" x14ac:dyDescent="0.25">
      <c r="A244" s="152" t="s">
        <v>1064</v>
      </c>
      <c r="B244" s="153" t="s">
        <v>760</v>
      </c>
      <c r="C244" s="154">
        <v>2340.4799999999991</v>
      </c>
    </row>
    <row r="245" spans="1:3" ht="26.25" x14ac:dyDescent="0.25">
      <c r="A245" s="152" t="s">
        <v>1065</v>
      </c>
      <c r="B245" s="153" t="s">
        <v>761</v>
      </c>
      <c r="C245" s="154">
        <v>187679.05000000016</v>
      </c>
    </row>
    <row r="246" spans="1:3" x14ac:dyDescent="0.25">
      <c r="A246" s="152" t="s">
        <v>1066</v>
      </c>
      <c r="B246" s="153" t="s">
        <v>762</v>
      </c>
      <c r="C246" s="154">
        <v>1164953.0999999996</v>
      </c>
    </row>
    <row r="247" spans="1:3" x14ac:dyDescent="0.25">
      <c r="A247" s="152" t="s">
        <v>1067</v>
      </c>
      <c r="B247" s="153" t="s">
        <v>763</v>
      </c>
      <c r="C247" s="154">
        <v>5048986.0699999593</v>
      </c>
    </row>
    <row r="248" spans="1:3" x14ac:dyDescent="0.25">
      <c r="A248" s="152" t="s">
        <v>1068</v>
      </c>
      <c r="B248" s="153" t="s">
        <v>764</v>
      </c>
      <c r="C248" s="154">
        <v>821018.24000000011</v>
      </c>
    </row>
    <row r="249" spans="1:3" x14ac:dyDescent="0.25">
      <c r="A249" s="152" t="s">
        <v>1069</v>
      </c>
      <c r="B249" s="153" t="s">
        <v>1070</v>
      </c>
      <c r="C249" s="154">
        <v>58854.740000000013</v>
      </c>
    </row>
    <row r="250" spans="1:3" x14ac:dyDescent="0.25">
      <c r="A250" s="152" t="s">
        <v>1071</v>
      </c>
      <c r="B250" s="153" t="s">
        <v>684</v>
      </c>
      <c r="C250" s="154">
        <v>2107209.7999999998</v>
      </c>
    </row>
    <row r="251" spans="1:3" x14ac:dyDescent="0.25">
      <c r="A251" s="152" t="s">
        <v>1072</v>
      </c>
      <c r="B251" s="153" t="s">
        <v>765</v>
      </c>
      <c r="C251" s="154">
        <v>8149204.679999969</v>
      </c>
    </row>
    <row r="252" spans="1:3" x14ac:dyDescent="0.25">
      <c r="A252" s="152" t="s">
        <v>1073</v>
      </c>
      <c r="B252" s="153" t="s">
        <v>766</v>
      </c>
      <c r="C252" s="154">
        <v>6484623.2800000049</v>
      </c>
    </row>
    <row r="253" spans="1:3" x14ac:dyDescent="0.25">
      <c r="A253" s="152" t="s">
        <v>1074</v>
      </c>
      <c r="B253" s="153" t="s">
        <v>767</v>
      </c>
      <c r="C253" s="154">
        <v>3557624.5599999991</v>
      </c>
    </row>
    <row r="254" spans="1:3" x14ac:dyDescent="0.25">
      <c r="A254" s="152" t="s">
        <v>1075</v>
      </c>
      <c r="B254" s="153" t="s">
        <v>684</v>
      </c>
      <c r="C254" s="154">
        <v>673315.27999999991</v>
      </c>
    </row>
    <row r="255" spans="1:3" x14ac:dyDescent="0.25">
      <c r="A255" s="152" t="s">
        <v>1076</v>
      </c>
      <c r="B255" s="153" t="s">
        <v>768</v>
      </c>
      <c r="C255" s="154">
        <v>9007070.0299999658</v>
      </c>
    </row>
    <row r="256" spans="1:3" x14ac:dyDescent="0.25">
      <c r="A256" s="152" t="s">
        <v>1077</v>
      </c>
      <c r="B256" s="153" t="s">
        <v>769</v>
      </c>
      <c r="C256" s="154">
        <v>173071.70000000019</v>
      </c>
    </row>
    <row r="257" spans="1:3" x14ac:dyDescent="0.25">
      <c r="A257" s="152" t="s">
        <v>1078</v>
      </c>
      <c r="B257" s="153" t="s">
        <v>770</v>
      </c>
      <c r="C257" s="154">
        <v>364402.60000000033</v>
      </c>
    </row>
    <row r="258" spans="1:3" x14ac:dyDescent="0.25">
      <c r="A258" s="152" t="s">
        <v>1079</v>
      </c>
      <c r="B258" s="153" t="s">
        <v>771</v>
      </c>
      <c r="C258" s="154">
        <v>10103713.960000055</v>
      </c>
    </row>
    <row r="259" spans="1:3" x14ac:dyDescent="0.25">
      <c r="A259" s="152" t="s">
        <v>1080</v>
      </c>
      <c r="B259" s="153" t="s">
        <v>686</v>
      </c>
      <c r="C259" s="154">
        <v>1004645.1699999978</v>
      </c>
    </row>
    <row r="260" spans="1:3" x14ac:dyDescent="0.25">
      <c r="A260" s="152" t="s">
        <v>1081</v>
      </c>
      <c r="B260" s="153" t="s">
        <v>772</v>
      </c>
      <c r="C260" s="154">
        <v>231037.35000000003</v>
      </c>
    </row>
    <row r="261" spans="1:3" x14ac:dyDescent="0.25">
      <c r="A261" s="152" t="s">
        <v>1082</v>
      </c>
      <c r="B261" s="153" t="s">
        <v>684</v>
      </c>
      <c r="C261" s="154">
        <v>68842.36</v>
      </c>
    </row>
    <row r="262" spans="1:3" ht="26.25" x14ac:dyDescent="0.25">
      <c r="A262" s="152" t="s">
        <v>1083</v>
      </c>
      <c r="B262" s="153" t="s">
        <v>1084</v>
      </c>
      <c r="C262" s="154">
        <v>48101.039999999994</v>
      </c>
    </row>
    <row r="263" spans="1:3" x14ac:dyDescent="0.25">
      <c r="A263" s="152" t="s">
        <v>1085</v>
      </c>
      <c r="B263" s="153" t="s">
        <v>684</v>
      </c>
      <c r="C263" s="154">
        <v>1833306.8900000015</v>
      </c>
    </row>
    <row r="264" spans="1:3" ht="26.25" x14ac:dyDescent="0.25">
      <c r="A264" s="152" t="s">
        <v>1086</v>
      </c>
      <c r="B264" s="153" t="s">
        <v>773</v>
      </c>
      <c r="C264" s="154">
        <v>307073.24000000011</v>
      </c>
    </row>
    <row r="265" spans="1:3" x14ac:dyDescent="0.25">
      <c r="A265" s="152" t="s">
        <v>1087</v>
      </c>
      <c r="B265" s="153" t="s">
        <v>684</v>
      </c>
      <c r="C265" s="154">
        <v>5357785.5100000054</v>
      </c>
    </row>
    <row r="266" spans="1:3" x14ac:dyDescent="0.25">
      <c r="A266" s="152" t="s">
        <v>1088</v>
      </c>
      <c r="B266" s="153" t="s">
        <v>774</v>
      </c>
      <c r="C266" s="154">
        <v>3784201.5600000047</v>
      </c>
    </row>
    <row r="267" spans="1:3" x14ac:dyDescent="0.25">
      <c r="A267" s="152" t="s">
        <v>1089</v>
      </c>
      <c r="B267" s="153" t="s">
        <v>1090</v>
      </c>
      <c r="C267" s="154">
        <v>159391.32000000009</v>
      </c>
    </row>
    <row r="268" spans="1:3" x14ac:dyDescent="0.25">
      <c r="A268" s="152" t="s">
        <v>1091</v>
      </c>
      <c r="B268" s="153" t="s">
        <v>775</v>
      </c>
      <c r="C268" s="154">
        <v>695018.78000000201</v>
      </c>
    </row>
    <row r="269" spans="1:3" x14ac:dyDescent="0.25">
      <c r="A269" s="152" t="s">
        <v>1092</v>
      </c>
      <c r="B269" s="153" t="s">
        <v>1093</v>
      </c>
      <c r="C269" s="154">
        <v>5974.38</v>
      </c>
    </row>
    <row r="270" spans="1:3" x14ac:dyDescent="0.25">
      <c r="A270" s="152" t="s">
        <v>1094</v>
      </c>
      <c r="B270" s="153" t="s">
        <v>776</v>
      </c>
      <c r="C270" s="154">
        <v>66518.329999999973</v>
      </c>
    </row>
    <row r="271" spans="1:3" ht="51.75" x14ac:dyDescent="0.25">
      <c r="A271" s="152" t="s">
        <v>1095</v>
      </c>
      <c r="B271" s="153" t="s">
        <v>777</v>
      </c>
      <c r="C271" s="154">
        <v>20764.13</v>
      </c>
    </row>
    <row r="272" spans="1:3" ht="51.75" x14ac:dyDescent="0.25">
      <c r="A272" s="152" t="s">
        <v>1096</v>
      </c>
      <c r="B272" s="153" t="s">
        <v>1097</v>
      </c>
      <c r="C272" s="154">
        <v>10037.000000000009</v>
      </c>
    </row>
    <row r="273" spans="1:3 16353:16353" ht="39" x14ac:dyDescent="0.25">
      <c r="A273" s="152" t="s">
        <v>1098</v>
      </c>
      <c r="B273" s="153" t="s">
        <v>1099</v>
      </c>
      <c r="C273" s="154">
        <v>16112.25</v>
      </c>
    </row>
    <row r="274" spans="1:3 16353:16353" ht="26.25" x14ac:dyDescent="0.25">
      <c r="A274" s="152" t="s">
        <v>1100</v>
      </c>
      <c r="B274" s="153" t="s">
        <v>1101</v>
      </c>
      <c r="C274" s="154">
        <v>21.55</v>
      </c>
    </row>
    <row r="275" spans="1:3 16353:16353" x14ac:dyDescent="0.25">
      <c r="A275" s="152" t="s">
        <v>1102</v>
      </c>
      <c r="B275" s="153" t="s">
        <v>1103</v>
      </c>
      <c r="C275" s="154">
        <v>999.26</v>
      </c>
    </row>
    <row r="276" spans="1:3 16353:16353" x14ac:dyDescent="0.25">
      <c r="A276" s="152" t="s">
        <v>1104</v>
      </c>
      <c r="B276" s="153" t="s">
        <v>684</v>
      </c>
      <c r="C276" s="154">
        <v>7304560.4700000081</v>
      </c>
    </row>
    <row r="277" spans="1:3 16353:16353" x14ac:dyDescent="0.25">
      <c r="A277" s="163" t="s">
        <v>778</v>
      </c>
      <c r="C277" s="156">
        <f>SUM(C278:C284)</f>
        <v>61977549.929999992</v>
      </c>
    </row>
    <row r="278" spans="1:3 16353:16353" x14ac:dyDescent="0.25">
      <c r="A278" s="152" t="s">
        <v>1105</v>
      </c>
      <c r="B278" s="153" t="s">
        <v>779</v>
      </c>
      <c r="C278" s="154">
        <v>13404326.340000032</v>
      </c>
    </row>
    <row r="279" spans="1:3 16353:16353" x14ac:dyDescent="0.25">
      <c r="A279" s="152" t="s">
        <v>1106</v>
      </c>
      <c r="B279" s="153" t="s">
        <v>684</v>
      </c>
      <c r="C279" s="154">
        <v>1566196.9199999983</v>
      </c>
    </row>
    <row r="280" spans="1:3 16353:16353" x14ac:dyDescent="0.25">
      <c r="A280" s="152" t="s">
        <v>1107</v>
      </c>
      <c r="B280" s="153" t="s">
        <v>780</v>
      </c>
      <c r="C280" s="154">
        <v>3389371.9600000018</v>
      </c>
    </row>
    <row r="281" spans="1:3 16353:16353" x14ac:dyDescent="0.25">
      <c r="A281" s="152" t="s">
        <v>1108</v>
      </c>
      <c r="B281" s="153" t="s">
        <v>781</v>
      </c>
      <c r="C281" s="154">
        <v>3817697.2299999967</v>
      </c>
    </row>
    <row r="282" spans="1:3 16353:16353" x14ac:dyDescent="0.25">
      <c r="A282" s="152" t="s">
        <v>1109</v>
      </c>
      <c r="B282" s="153" t="s">
        <v>782</v>
      </c>
      <c r="C282" s="154">
        <v>24218228.499999948</v>
      </c>
    </row>
    <row r="283" spans="1:3 16353:16353" x14ac:dyDescent="0.25">
      <c r="A283" s="152" t="s">
        <v>1110</v>
      </c>
      <c r="B283" s="153" t="s">
        <v>783</v>
      </c>
      <c r="C283" s="154">
        <v>15553492.770000016</v>
      </c>
    </row>
    <row r="284" spans="1:3 16353:16353" x14ac:dyDescent="0.25">
      <c r="A284" s="164" t="s">
        <v>1111</v>
      </c>
      <c r="B284" s="165" t="s">
        <v>784</v>
      </c>
      <c r="C284" s="166">
        <v>28236.21</v>
      </c>
      <c r="XDY284" s="167">
        <f>SUM(C284:XDX284)</f>
        <v>28236.21</v>
      </c>
    </row>
    <row r="285" spans="1:3 16353:16353" x14ac:dyDescent="0.25">
      <c r="A285" s="168" t="s">
        <v>43</v>
      </c>
      <c r="B285" s="169"/>
      <c r="C285" s="170">
        <f>SUM(C4,C10,C13,C19,C23,C25,C33,C38,C47,C58,C66,C68,C103,C105,C109,C111,C116,C121,C277)</f>
        <v>939885939.34000003</v>
      </c>
      <c r="XDY285" s="167" t="e">
        <f>SUM(#REF!)</f>
        <v>#REF!</v>
      </c>
    </row>
    <row r="286" spans="1:3 16353:16353" x14ac:dyDescent="0.25">
      <c r="A286" s="171" t="s">
        <v>785</v>
      </c>
    </row>
  </sheetData>
  <mergeCells count="1">
    <mergeCell ref="A2:C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70D3-F7BA-4FC5-B5D5-317062233186}">
  <dimension ref="A2:C67"/>
  <sheetViews>
    <sheetView zoomScale="84" zoomScaleNormal="84" workbookViewId="0">
      <selection activeCell="G9" sqref="G9"/>
    </sheetView>
  </sheetViews>
  <sheetFormatPr baseColWidth="10" defaultRowHeight="15" x14ac:dyDescent="0.25"/>
  <cols>
    <col min="1" max="1" width="15.5703125" style="174" customWidth="1"/>
    <col min="2" max="2" width="57.42578125" style="134" customWidth="1"/>
    <col min="3" max="3" width="15" style="133" customWidth="1"/>
  </cols>
  <sheetData>
    <row r="2" spans="1:3" x14ac:dyDescent="0.25">
      <c r="A2" s="715" t="s">
        <v>2680</v>
      </c>
      <c r="B2" s="715"/>
      <c r="C2" s="715"/>
    </row>
    <row r="3" spans="1:3" ht="25.5" x14ac:dyDescent="0.25">
      <c r="A3" s="135" t="s">
        <v>679</v>
      </c>
      <c r="B3" s="136" t="s">
        <v>680</v>
      </c>
      <c r="C3" s="137" t="s">
        <v>681</v>
      </c>
    </row>
    <row r="4" spans="1:3" x14ac:dyDescent="0.25">
      <c r="A4" s="172" t="s">
        <v>1112</v>
      </c>
      <c r="C4" s="173">
        <f>SUM(C5)</f>
        <v>13849</v>
      </c>
    </row>
    <row r="5" spans="1:3" x14ac:dyDescent="0.25">
      <c r="A5" s="174" t="s">
        <v>1113</v>
      </c>
      <c r="B5" s="134" t="s">
        <v>1114</v>
      </c>
      <c r="C5" s="133">
        <v>13849</v>
      </c>
    </row>
    <row r="6" spans="1:3" x14ac:dyDescent="0.25">
      <c r="A6" s="175" t="s">
        <v>1115</v>
      </c>
      <c r="C6" s="173">
        <f>SUM(C7:C13)</f>
        <v>32856139.850000005</v>
      </c>
    </row>
    <row r="7" spans="1:3" x14ac:dyDescent="0.25">
      <c r="A7" s="174" t="s">
        <v>1116</v>
      </c>
      <c r="B7" s="134" t="s">
        <v>1117</v>
      </c>
      <c r="C7" s="133">
        <v>450839.63999999996</v>
      </c>
    </row>
    <row r="8" spans="1:3" x14ac:dyDescent="0.25">
      <c r="A8" s="174" t="s">
        <v>1118</v>
      </c>
      <c r="B8" s="134" t="s">
        <v>1119</v>
      </c>
      <c r="C8" s="133">
        <v>29466781.07</v>
      </c>
    </row>
    <row r="9" spans="1:3" x14ac:dyDescent="0.25">
      <c r="A9" s="174" t="s">
        <v>1120</v>
      </c>
      <c r="B9" s="134" t="s">
        <v>684</v>
      </c>
      <c r="C9" s="133">
        <v>0.3</v>
      </c>
    </row>
    <row r="10" spans="1:3" x14ac:dyDescent="0.25">
      <c r="A10" s="174" t="s">
        <v>1121</v>
      </c>
      <c r="B10" s="134" t="s">
        <v>1117</v>
      </c>
      <c r="C10" s="133">
        <v>679.91</v>
      </c>
    </row>
    <row r="11" spans="1:3" x14ac:dyDescent="0.25">
      <c r="A11" s="174" t="s">
        <v>1122</v>
      </c>
      <c r="B11" s="134" t="s">
        <v>1117</v>
      </c>
      <c r="C11" s="133">
        <v>1710</v>
      </c>
    </row>
    <row r="12" spans="1:3" x14ac:dyDescent="0.25">
      <c r="A12" s="174" t="s">
        <v>1123</v>
      </c>
      <c r="B12" s="134" t="s">
        <v>1119</v>
      </c>
      <c r="C12" s="133">
        <v>3138.19</v>
      </c>
    </row>
    <row r="13" spans="1:3" x14ac:dyDescent="0.25">
      <c r="A13" s="174" t="s">
        <v>1124</v>
      </c>
      <c r="B13" s="134" t="s">
        <v>684</v>
      </c>
      <c r="C13" s="133">
        <v>2932990.7400000012</v>
      </c>
    </row>
    <row r="14" spans="1:3" x14ac:dyDescent="0.25">
      <c r="A14" s="175" t="s">
        <v>1125</v>
      </c>
      <c r="C14" s="173">
        <f>SUM(C15)</f>
        <v>202003.58000000002</v>
      </c>
    </row>
    <row r="15" spans="1:3" x14ac:dyDescent="0.25">
      <c r="A15" s="174" t="s">
        <v>1126</v>
      </c>
      <c r="B15" s="134" t="s">
        <v>1127</v>
      </c>
      <c r="C15" s="133">
        <v>202003.58000000002</v>
      </c>
    </row>
    <row r="16" spans="1:3" x14ac:dyDescent="0.25">
      <c r="A16" s="175" t="s">
        <v>1128</v>
      </c>
      <c r="C16" s="173">
        <f>SUM(C17:C18)</f>
        <v>13226432.719999997</v>
      </c>
    </row>
    <row r="17" spans="1:3" x14ac:dyDescent="0.25">
      <c r="A17" s="174">
        <v>1209991000</v>
      </c>
      <c r="B17" s="134" t="s">
        <v>1129</v>
      </c>
      <c r="C17" s="133">
        <v>485819.34</v>
      </c>
    </row>
    <row r="18" spans="1:3" x14ac:dyDescent="0.25">
      <c r="A18" s="174">
        <v>1209999000</v>
      </c>
      <c r="B18" s="134" t="s">
        <v>684</v>
      </c>
      <c r="C18" s="133">
        <v>12740613.379999997</v>
      </c>
    </row>
    <row r="19" spans="1:3" x14ac:dyDescent="0.25">
      <c r="A19" s="175" t="s">
        <v>1130</v>
      </c>
      <c r="C19" s="173">
        <f>SUM(C20:C21)</f>
        <v>1965604.4900000005</v>
      </c>
    </row>
    <row r="20" spans="1:3" x14ac:dyDescent="0.25">
      <c r="A20" s="174">
        <v>1211300000</v>
      </c>
      <c r="B20" s="134" t="s">
        <v>1131</v>
      </c>
      <c r="C20" s="133">
        <v>822273.7</v>
      </c>
    </row>
    <row r="21" spans="1:3" x14ac:dyDescent="0.25">
      <c r="A21" s="174">
        <v>1211905000</v>
      </c>
      <c r="B21" s="134" t="s">
        <v>1132</v>
      </c>
      <c r="C21" s="133">
        <v>1143330.7900000005</v>
      </c>
    </row>
    <row r="22" spans="1:3" x14ac:dyDescent="0.25">
      <c r="A22" s="175" t="s">
        <v>1133</v>
      </c>
      <c r="C22" s="173">
        <f>SUM(C23)</f>
        <v>164962.27000000002</v>
      </c>
    </row>
    <row r="23" spans="1:3" x14ac:dyDescent="0.25">
      <c r="A23" s="174">
        <v>1212920000</v>
      </c>
      <c r="B23" s="134" t="s">
        <v>1134</v>
      </c>
      <c r="C23" s="133">
        <v>164962.27000000002</v>
      </c>
    </row>
    <row r="24" spans="1:3" x14ac:dyDescent="0.25">
      <c r="A24" s="175" t="s">
        <v>1135</v>
      </c>
      <c r="C24" s="173">
        <f>SUM(C25:C34)</f>
        <v>26412763.84999999</v>
      </c>
    </row>
    <row r="25" spans="1:3" x14ac:dyDescent="0.25">
      <c r="A25" s="174">
        <v>1301200000</v>
      </c>
      <c r="B25" s="134" t="s">
        <v>1136</v>
      </c>
      <c r="C25" s="133">
        <v>9248.49</v>
      </c>
    </row>
    <row r="26" spans="1:3" x14ac:dyDescent="0.25">
      <c r="A26" s="174">
        <v>1301904000</v>
      </c>
      <c r="B26" s="134" t="s">
        <v>1137</v>
      </c>
      <c r="C26" s="133">
        <v>379.5</v>
      </c>
    </row>
    <row r="27" spans="1:3" x14ac:dyDescent="0.25">
      <c r="A27" s="174">
        <v>1301909010</v>
      </c>
      <c r="B27" s="134" t="s">
        <v>1138</v>
      </c>
      <c r="C27" s="133">
        <v>1980</v>
      </c>
    </row>
    <row r="28" spans="1:3" x14ac:dyDescent="0.25">
      <c r="A28" s="174">
        <v>1301909090</v>
      </c>
      <c r="B28" s="134" t="s">
        <v>684</v>
      </c>
      <c r="C28" s="133">
        <v>219660.55000000002</v>
      </c>
    </row>
    <row r="29" spans="1:3" x14ac:dyDescent="0.25">
      <c r="A29" s="174">
        <v>1302191900</v>
      </c>
      <c r="B29" s="134" t="s">
        <v>684</v>
      </c>
      <c r="C29" s="133">
        <v>133673.31999999998</v>
      </c>
    </row>
    <row r="30" spans="1:3" x14ac:dyDescent="0.25">
      <c r="A30" s="174">
        <v>1302199900</v>
      </c>
      <c r="B30" s="134" t="s">
        <v>684</v>
      </c>
      <c r="C30" s="133">
        <v>3408059.0499999989</v>
      </c>
    </row>
    <row r="31" spans="1:3" x14ac:dyDescent="0.25">
      <c r="A31" s="174">
        <v>1302200000</v>
      </c>
      <c r="B31" s="134" t="s">
        <v>1139</v>
      </c>
      <c r="C31" s="133">
        <v>55705.229999999996</v>
      </c>
    </row>
    <row r="32" spans="1:3" ht="30" x14ac:dyDescent="0.25">
      <c r="A32" s="174">
        <v>1302320000</v>
      </c>
      <c r="B32" s="134" t="s">
        <v>1140</v>
      </c>
      <c r="C32" s="133">
        <v>84598.33</v>
      </c>
    </row>
    <row r="33" spans="1:3" x14ac:dyDescent="0.25">
      <c r="A33" s="174">
        <v>1302391000</v>
      </c>
      <c r="B33" s="134" t="s">
        <v>1141</v>
      </c>
      <c r="C33" s="133">
        <v>18179260.93999999</v>
      </c>
    </row>
    <row r="34" spans="1:3" x14ac:dyDescent="0.25">
      <c r="A34" s="174">
        <v>1302399000</v>
      </c>
      <c r="B34" s="134" t="s">
        <v>684</v>
      </c>
      <c r="C34" s="133">
        <v>4320198.4400000004</v>
      </c>
    </row>
    <row r="35" spans="1:3" x14ac:dyDescent="0.25">
      <c r="A35" s="175" t="s">
        <v>1142</v>
      </c>
      <c r="C35" s="173">
        <f>SUM(C36)</f>
        <v>33885191.970000006</v>
      </c>
    </row>
    <row r="36" spans="1:3" x14ac:dyDescent="0.25">
      <c r="A36" s="174">
        <v>1404902000</v>
      </c>
      <c r="B36" s="134" t="s">
        <v>1143</v>
      </c>
      <c r="C36" s="133">
        <v>33885191.970000006</v>
      </c>
    </row>
    <row r="37" spans="1:3" x14ac:dyDescent="0.25">
      <c r="A37" s="175" t="s">
        <v>1144</v>
      </c>
      <c r="C37" s="173">
        <f>SUM(C38)</f>
        <v>8638840.2999999989</v>
      </c>
    </row>
    <row r="38" spans="1:3" x14ac:dyDescent="0.25">
      <c r="A38" s="174">
        <v>2008910000</v>
      </c>
      <c r="B38" s="134" t="s">
        <v>1145</v>
      </c>
      <c r="C38" s="133">
        <v>8638840.2999999989</v>
      </c>
    </row>
    <row r="39" spans="1:3" x14ac:dyDescent="0.25">
      <c r="A39" s="175" t="s">
        <v>1146</v>
      </c>
      <c r="C39" s="173">
        <f>SUM(C40:C46)</f>
        <v>32633931.539999984</v>
      </c>
    </row>
    <row r="40" spans="1:3" x14ac:dyDescent="0.25">
      <c r="A40" s="174">
        <v>3201100000</v>
      </c>
      <c r="B40" s="134" t="s">
        <v>1147</v>
      </c>
      <c r="C40" s="133">
        <v>226646.25999999998</v>
      </c>
    </row>
    <row r="41" spans="1:3" x14ac:dyDescent="0.25">
      <c r="A41" s="174">
        <v>3201902000</v>
      </c>
      <c r="B41" s="134" t="s">
        <v>1148</v>
      </c>
      <c r="C41" s="133">
        <v>18939.18</v>
      </c>
    </row>
    <row r="42" spans="1:3" x14ac:dyDescent="0.25">
      <c r="A42" s="174">
        <v>3201909090</v>
      </c>
      <c r="B42" s="134" t="s">
        <v>684</v>
      </c>
      <c r="C42" s="133">
        <v>13014.310000000001</v>
      </c>
    </row>
    <row r="43" spans="1:3" x14ac:dyDescent="0.25">
      <c r="A43" s="174">
        <v>3203001100</v>
      </c>
      <c r="B43" s="134" t="s">
        <v>1149</v>
      </c>
      <c r="C43" s="133">
        <v>369353.32</v>
      </c>
    </row>
    <row r="44" spans="1:3" x14ac:dyDescent="0.25">
      <c r="A44" s="174">
        <v>3203001900</v>
      </c>
      <c r="B44" s="134" t="s">
        <v>686</v>
      </c>
      <c r="C44" s="133">
        <v>3618374.87</v>
      </c>
    </row>
    <row r="45" spans="1:3" x14ac:dyDescent="0.25">
      <c r="A45" s="174">
        <v>3203002100</v>
      </c>
      <c r="B45" s="134" t="s">
        <v>1150</v>
      </c>
      <c r="C45" s="133">
        <v>28294919.559999984</v>
      </c>
    </row>
    <row r="46" spans="1:3" x14ac:dyDescent="0.25">
      <c r="A46" s="174">
        <v>3203002900</v>
      </c>
      <c r="B46" s="134" t="s">
        <v>686</v>
      </c>
      <c r="C46" s="133">
        <v>92684.040000000008</v>
      </c>
    </row>
    <row r="47" spans="1:3" x14ac:dyDescent="0.25">
      <c r="A47" s="175" t="s">
        <v>1151</v>
      </c>
      <c r="C47" s="173">
        <f>SUM(C48:C49)</f>
        <v>260187.12999999998</v>
      </c>
    </row>
    <row r="48" spans="1:3" x14ac:dyDescent="0.25">
      <c r="A48" s="174">
        <v>3301292000</v>
      </c>
      <c r="B48" s="134" t="s">
        <v>1152</v>
      </c>
      <c r="C48" s="133">
        <v>10.199999999999999</v>
      </c>
    </row>
    <row r="49" spans="1:3" x14ac:dyDescent="0.25">
      <c r="A49" s="174">
        <v>3301299000</v>
      </c>
      <c r="B49" s="134" t="s">
        <v>684</v>
      </c>
      <c r="C49" s="133">
        <v>260176.92999999996</v>
      </c>
    </row>
    <row r="50" spans="1:3" x14ac:dyDescent="0.25">
      <c r="A50" s="175" t="s">
        <v>1153</v>
      </c>
      <c r="C50" s="173">
        <f>SUM(C51:C56)</f>
        <v>123555.41</v>
      </c>
    </row>
    <row r="51" spans="1:3" x14ac:dyDescent="0.25">
      <c r="A51" s="174">
        <v>4001100000</v>
      </c>
      <c r="B51" s="134" t="s">
        <v>1154</v>
      </c>
      <c r="C51" s="133">
        <v>22052.969999999998</v>
      </c>
    </row>
    <row r="52" spans="1:3" x14ac:dyDescent="0.25">
      <c r="A52" s="174">
        <v>4001210000</v>
      </c>
      <c r="B52" s="134" t="s">
        <v>1155</v>
      </c>
      <c r="C52" s="133">
        <v>29009.74</v>
      </c>
    </row>
    <row r="53" spans="1:3" x14ac:dyDescent="0.25">
      <c r="A53" s="174">
        <v>4001220000</v>
      </c>
      <c r="B53" s="134" t="s">
        <v>1156</v>
      </c>
      <c r="C53" s="133">
        <v>32336.400000000001</v>
      </c>
    </row>
    <row r="54" spans="1:3" x14ac:dyDescent="0.25">
      <c r="A54" s="174">
        <v>4001292000</v>
      </c>
      <c r="B54" s="134" t="s">
        <v>1157</v>
      </c>
      <c r="C54" s="133">
        <v>33.200000000000003</v>
      </c>
    </row>
    <row r="55" spans="1:3" x14ac:dyDescent="0.25">
      <c r="A55" s="174">
        <v>4001299000</v>
      </c>
      <c r="B55" s="134" t="s">
        <v>684</v>
      </c>
      <c r="C55" s="133">
        <v>39872.5</v>
      </c>
    </row>
    <row r="56" spans="1:3" x14ac:dyDescent="0.25">
      <c r="A56" s="174">
        <v>4001300000</v>
      </c>
      <c r="B56" s="134" t="s">
        <v>1158</v>
      </c>
      <c r="C56" s="133">
        <v>250.6</v>
      </c>
    </row>
    <row r="57" spans="1:3" x14ac:dyDescent="0.25">
      <c r="A57" s="176" t="s">
        <v>1159</v>
      </c>
      <c r="C57" s="173">
        <f>SUM(C58:C60)</f>
        <v>659562.45000000007</v>
      </c>
    </row>
    <row r="58" spans="1:3" x14ac:dyDescent="0.25">
      <c r="A58" s="174">
        <v>4601290000</v>
      </c>
      <c r="B58" s="134" t="s">
        <v>684</v>
      </c>
      <c r="C58" s="133">
        <v>11030</v>
      </c>
    </row>
    <row r="59" spans="1:3" x14ac:dyDescent="0.25">
      <c r="A59" s="174">
        <v>4602190000</v>
      </c>
      <c r="B59" s="134" t="s">
        <v>684</v>
      </c>
      <c r="C59" s="133">
        <v>158628.55000000002</v>
      </c>
    </row>
    <row r="60" spans="1:3" x14ac:dyDescent="0.25">
      <c r="A60" s="174">
        <v>4602900000</v>
      </c>
      <c r="B60" s="134" t="s">
        <v>684</v>
      </c>
      <c r="C60" s="133">
        <v>489903.9</v>
      </c>
    </row>
    <row r="61" spans="1:3" x14ac:dyDescent="0.25">
      <c r="A61" s="175" t="s">
        <v>1160</v>
      </c>
      <c r="C61" s="173">
        <f>SUM(C62)</f>
        <v>44.699999999999996</v>
      </c>
    </row>
    <row r="62" spans="1:3" x14ac:dyDescent="0.25">
      <c r="A62" s="174">
        <v>4823610000</v>
      </c>
      <c r="B62" s="134" t="s">
        <v>692</v>
      </c>
      <c r="C62" s="133">
        <v>44.699999999999996</v>
      </c>
    </row>
    <row r="63" spans="1:3" x14ac:dyDescent="0.25">
      <c r="A63" s="175" t="s">
        <v>1161</v>
      </c>
      <c r="C63" s="173">
        <f>SUM(C64:C65)</f>
        <v>251402.85000000006</v>
      </c>
    </row>
    <row r="64" spans="1:3" x14ac:dyDescent="0.25">
      <c r="A64" s="174">
        <v>9401590000</v>
      </c>
      <c r="B64" s="134" t="s">
        <v>684</v>
      </c>
      <c r="C64" s="133">
        <v>3293.07</v>
      </c>
    </row>
    <row r="65" spans="1:3" x14ac:dyDescent="0.25">
      <c r="A65" s="174">
        <v>9403890000</v>
      </c>
      <c r="B65" s="134" t="s">
        <v>684</v>
      </c>
      <c r="C65" s="133">
        <v>248109.78000000006</v>
      </c>
    </row>
    <row r="66" spans="1:3" x14ac:dyDescent="0.25">
      <c r="A66" s="177" t="s">
        <v>43</v>
      </c>
      <c r="B66" s="178"/>
      <c r="C66" s="179">
        <f>SUM(C4,C6,C14,C16,C19,C22,C24,C35,C37,C39,C47,C50,C57,C61,C63)</f>
        <v>151294472.10999992</v>
      </c>
    </row>
    <row r="67" spans="1:3" x14ac:dyDescent="0.25">
      <c r="A67" s="180" t="s">
        <v>785</v>
      </c>
    </row>
  </sheetData>
  <mergeCells count="1">
    <mergeCell ref="A2:C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6121-B94F-494F-B047-460CED4DC518}">
  <dimension ref="A2:C82"/>
  <sheetViews>
    <sheetView zoomScale="89" zoomScaleNormal="89" workbookViewId="0">
      <selection activeCell="D20" sqref="D20"/>
    </sheetView>
  </sheetViews>
  <sheetFormatPr baseColWidth="10" defaultRowHeight="15" x14ac:dyDescent="0.25"/>
  <cols>
    <col min="1" max="1" width="16" style="184" customWidth="1"/>
    <col min="2" max="2" width="57.42578125" style="182" customWidth="1"/>
    <col min="3" max="3" width="15.42578125" style="185" customWidth="1"/>
    <col min="4" max="16384" width="11.42578125" style="148"/>
  </cols>
  <sheetData>
    <row r="2" spans="1:3" x14ac:dyDescent="0.25">
      <c r="A2" s="716" t="s">
        <v>2681</v>
      </c>
      <c r="B2" s="716"/>
      <c r="C2" s="716"/>
    </row>
    <row r="3" spans="1:3" ht="25.5" x14ac:dyDescent="0.25">
      <c r="A3" s="135" t="s">
        <v>679</v>
      </c>
      <c r="B3" s="135" t="s">
        <v>680</v>
      </c>
      <c r="C3" s="137" t="s">
        <v>1162</v>
      </c>
    </row>
    <row r="4" spans="1:3" x14ac:dyDescent="0.25">
      <c r="A4" s="181" t="s">
        <v>1112</v>
      </c>
      <c r="C4" s="183">
        <f>SUM(C5)</f>
        <v>243392.56</v>
      </c>
    </row>
    <row r="5" spans="1:3" x14ac:dyDescent="0.25">
      <c r="A5" s="184" t="s">
        <v>1163</v>
      </c>
      <c r="B5" s="182" t="s">
        <v>1164</v>
      </c>
      <c r="C5" s="185">
        <v>243392.56</v>
      </c>
    </row>
    <row r="6" spans="1:3" x14ac:dyDescent="0.25">
      <c r="A6" s="181" t="s">
        <v>1115</v>
      </c>
      <c r="B6" s="186"/>
      <c r="C6" s="183">
        <f>SUM(C7:C9)</f>
        <v>3473257.4699999997</v>
      </c>
    </row>
    <row r="7" spans="1:3" x14ac:dyDescent="0.25">
      <c r="A7" s="184" t="s">
        <v>1116</v>
      </c>
      <c r="B7" s="182" t="s">
        <v>1117</v>
      </c>
      <c r="C7" s="185">
        <v>1682336.8499999999</v>
      </c>
    </row>
    <row r="8" spans="1:3" x14ac:dyDescent="0.25">
      <c r="A8" s="184" t="s">
        <v>1118</v>
      </c>
      <c r="B8" s="182" t="s">
        <v>1119</v>
      </c>
      <c r="C8" s="185">
        <v>513274.43000000005</v>
      </c>
    </row>
    <row r="9" spans="1:3" x14ac:dyDescent="0.25">
      <c r="A9" s="184" t="s">
        <v>1165</v>
      </c>
      <c r="B9" s="182" t="s">
        <v>1119</v>
      </c>
      <c r="C9" s="185">
        <v>1277646.19</v>
      </c>
    </row>
    <row r="10" spans="1:3" x14ac:dyDescent="0.25">
      <c r="A10" s="181" t="s">
        <v>1166</v>
      </c>
      <c r="B10" s="186"/>
      <c r="C10" s="183">
        <f>SUM(C11:C14)</f>
        <v>18224547.060000006</v>
      </c>
    </row>
    <row r="11" spans="1:3" x14ac:dyDescent="0.25">
      <c r="A11" s="184" t="s">
        <v>1120</v>
      </c>
      <c r="B11" s="182" t="s">
        <v>684</v>
      </c>
      <c r="C11" s="185">
        <v>13750006.620000007</v>
      </c>
    </row>
    <row r="12" spans="1:3" x14ac:dyDescent="0.25">
      <c r="A12" s="184" t="s">
        <v>1121</v>
      </c>
      <c r="B12" s="182" t="s">
        <v>1117</v>
      </c>
      <c r="C12" s="185">
        <v>1964853.4999999998</v>
      </c>
    </row>
    <row r="13" spans="1:3" x14ac:dyDescent="0.25">
      <c r="A13" s="184" t="s">
        <v>1167</v>
      </c>
      <c r="B13" s="182" t="s">
        <v>1119</v>
      </c>
      <c r="C13" s="185">
        <v>1025722.7999999998</v>
      </c>
    </row>
    <row r="14" spans="1:3" x14ac:dyDescent="0.25">
      <c r="A14" s="184" t="s">
        <v>1124</v>
      </c>
      <c r="B14" s="182" t="s">
        <v>684</v>
      </c>
      <c r="C14" s="185">
        <v>1483964.1400000001</v>
      </c>
    </row>
    <row r="15" spans="1:3" x14ac:dyDescent="0.25">
      <c r="A15" s="181" t="s">
        <v>1128</v>
      </c>
      <c r="C15" s="183">
        <f>SUM(C16:C18)</f>
        <v>5479200.3500000015</v>
      </c>
    </row>
    <row r="16" spans="1:3" ht="26.25" x14ac:dyDescent="0.25">
      <c r="A16" s="184" t="s">
        <v>1168</v>
      </c>
      <c r="B16" s="182" t="s">
        <v>1169</v>
      </c>
      <c r="C16" s="185">
        <v>246046.92999999991</v>
      </c>
    </row>
    <row r="17" spans="1:3" x14ac:dyDescent="0.25">
      <c r="A17" s="184" t="s">
        <v>1170</v>
      </c>
      <c r="B17" s="182" t="s">
        <v>1129</v>
      </c>
      <c r="C17" s="185">
        <v>3348317.4000000018</v>
      </c>
    </row>
    <row r="18" spans="1:3" x14ac:dyDescent="0.25">
      <c r="A18" s="184" t="s">
        <v>1171</v>
      </c>
      <c r="B18" s="182" t="s">
        <v>684</v>
      </c>
      <c r="C18" s="185">
        <v>1884836.0200000005</v>
      </c>
    </row>
    <row r="19" spans="1:3" x14ac:dyDescent="0.25">
      <c r="A19" s="181" t="s">
        <v>1133</v>
      </c>
      <c r="B19" s="186"/>
      <c r="C19" s="183">
        <f>SUM(C20)</f>
        <v>88864.510000000009</v>
      </c>
    </row>
    <row r="20" spans="1:3" x14ac:dyDescent="0.25">
      <c r="A20" s="184" t="s">
        <v>1172</v>
      </c>
      <c r="B20" s="182" t="s">
        <v>1134</v>
      </c>
      <c r="C20" s="185">
        <v>88864.510000000009</v>
      </c>
    </row>
    <row r="21" spans="1:3" x14ac:dyDescent="0.25">
      <c r="A21" s="181" t="s">
        <v>1135</v>
      </c>
      <c r="C21" s="183">
        <f>SUM(C22:C32)</f>
        <v>13723546.750000007</v>
      </c>
    </row>
    <row r="22" spans="1:3" x14ac:dyDescent="0.25">
      <c r="A22" s="184" t="s">
        <v>1173</v>
      </c>
      <c r="B22" s="182" t="s">
        <v>1136</v>
      </c>
      <c r="C22" s="185">
        <v>305772.62999999989</v>
      </c>
    </row>
    <row r="23" spans="1:3" x14ac:dyDescent="0.25">
      <c r="A23" s="184" t="s">
        <v>1174</v>
      </c>
      <c r="B23" s="182" t="s">
        <v>1137</v>
      </c>
      <c r="C23" s="185">
        <v>11114.7</v>
      </c>
    </row>
    <row r="24" spans="1:3" x14ac:dyDescent="0.25">
      <c r="A24" s="184" t="s">
        <v>1175</v>
      </c>
      <c r="B24" s="182" t="s">
        <v>1138</v>
      </c>
      <c r="C24" s="185">
        <v>4856.33</v>
      </c>
    </row>
    <row r="25" spans="1:3" x14ac:dyDescent="0.25">
      <c r="A25" s="184" t="s">
        <v>1176</v>
      </c>
      <c r="B25" s="182" t="s">
        <v>684</v>
      </c>
      <c r="C25" s="185">
        <v>63003.240000000005</v>
      </c>
    </row>
    <row r="26" spans="1:3" x14ac:dyDescent="0.25">
      <c r="A26" s="184" t="s">
        <v>1177</v>
      </c>
      <c r="B26" s="182" t="s">
        <v>684</v>
      </c>
      <c r="C26" s="185">
        <v>128367.82</v>
      </c>
    </row>
    <row r="27" spans="1:3" x14ac:dyDescent="0.25">
      <c r="A27" s="184" t="s">
        <v>1178</v>
      </c>
      <c r="B27" s="182" t="s">
        <v>684</v>
      </c>
      <c r="C27" s="185">
        <v>3115716.5900000012</v>
      </c>
    </row>
    <row r="28" spans="1:3" x14ac:dyDescent="0.25">
      <c r="A28" s="184" t="s">
        <v>1179</v>
      </c>
      <c r="B28" s="182" t="s">
        <v>1139</v>
      </c>
      <c r="C28" s="185">
        <v>3409788.6500000013</v>
      </c>
    </row>
    <row r="29" spans="1:3" x14ac:dyDescent="0.25">
      <c r="A29" s="184" t="s">
        <v>1180</v>
      </c>
      <c r="B29" s="182" t="s">
        <v>1181</v>
      </c>
      <c r="C29" s="185">
        <v>59264.719999999994</v>
      </c>
    </row>
    <row r="30" spans="1:3" ht="26.25" x14ac:dyDescent="0.25">
      <c r="A30" s="184" t="s">
        <v>1182</v>
      </c>
      <c r="B30" s="182" t="s">
        <v>1140</v>
      </c>
      <c r="C30" s="185">
        <v>573122.09000000008</v>
      </c>
    </row>
    <row r="31" spans="1:3" x14ac:dyDescent="0.25">
      <c r="A31" s="184" t="s">
        <v>1183</v>
      </c>
      <c r="B31" s="182" t="s">
        <v>1141</v>
      </c>
      <c r="C31" s="185">
        <v>4600</v>
      </c>
    </row>
    <row r="32" spans="1:3" x14ac:dyDescent="0.25">
      <c r="A32" s="184" t="s">
        <v>1184</v>
      </c>
      <c r="B32" s="182" t="s">
        <v>684</v>
      </c>
      <c r="C32" s="185">
        <v>6047939.9800000042</v>
      </c>
    </row>
    <row r="33" spans="1:3" x14ac:dyDescent="0.25">
      <c r="A33" s="181" t="s">
        <v>1185</v>
      </c>
      <c r="B33" s="186"/>
      <c r="C33" s="183">
        <f>SUM(C34:C36)</f>
        <v>888780.11999999988</v>
      </c>
    </row>
    <row r="34" spans="1:3" x14ac:dyDescent="0.25">
      <c r="A34" s="184" t="s">
        <v>1186</v>
      </c>
      <c r="B34" s="182" t="s">
        <v>1187</v>
      </c>
      <c r="C34" s="185">
        <v>6811.9599999999991</v>
      </c>
    </row>
    <row r="35" spans="1:3" x14ac:dyDescent="0.25">
      <c r="A35" s="184" t="s">
        <v>1188</v>
      </c>
      <c r="B35" s="182" t="s">
        <v>1189</v>
      </c>
      <c r="C35" s="185">
        <v>11098.67</v>
      </c>
    </row>
    <row r="36" spans="1:3" x14ac:dyDescent="0.25">
      <c r="A36" s="184" t="s">
        <v>1190</v>
      </c>
      <c r="B36" s="182" t="s">
        <v>686</v>
      </c>
      <c r="C36" s="185">
        <v>870869.48999999987</v>
      </c>
    </row>
    <row r="37" spans="1:3" x14ac:dyDescent="0.25">
      <c r="A37" s="181" t="s">
        <v>1144</v>
      </c>
      <c r="B37" s="186"/>
      <c r="C37" s="183">
        <f>SUM(C38:C39)</f>
        <v>27988.569999999996</v>
      </c>
    </row>
    <row r="38" spans="1:3" x14ac:dyDescent="0.25">
      <c r="A38" s="184" t="s">
        <v>1191</v>
      </c>
      <c r="B38" s="182" t="s">
        <v>1192</v>
      </c>
      <c r="C38" s="185">
        <v>27983.749999999996</v>
      </c>
    </row>
    <row r="39" spans="1:3" x14ac:dyDescent="0.25">
      <c r="A39" s="184" t="s">
        <v>1193</v>
      </c>
      <c r="B39" s="182" t="s">
        <v>1145</v>
      </c>
      <c r="C39" s="185">
        <v>4.82</v>
      </c>
    </row>
    <row r="40" spans="1:3" x14ac:dyDescent="0.25">
      <c r="A40" s="181" t="s">
        <v>1146</v>
      </c>
      <c r="C40" s="183">
        <f>SUM(C41:C50)</f>
        <v>3736472.3600000003</v>
      </c>
    </row>
    <row r="41" spans="1:3" x14ac:dyDescent="0.25">
      <c r="A41" s="184" t="s">
        <v>1194</v>
      </c>
      <c r="B41" s="182" t="s">
        <v>1147</v>
      </c>
      <c r="C41" s="185">
        <v>1316817.8500000001</v>
      </c>
    </row>
    <row r="42" spans="1:3" x14ac:dyDescent="0.25">
      <c r="A42" s="184" t="s">
        <v>1195</v>
      </c>
      <c r="B42" s="182" t="s">
        <v>1196</v>
      </c>
      <c r="C42" s="185">
        <v>263319.43</v>
      </c>
    </row>
    <row r="43" spans="1:3" x14ac:dyDescent="0.25">
      <c r="A43" s="184" t="s">
        <v>1197</v>
      </c>
      <c r="B43" s="182" t="s">
        <v>1148</v>
      </c>
      <c r="C43" s="185">
        <v>10383.509999999998</v>
      </c>
    </row>
    <row r="44" spans="1:3" x14ac:dyDescent="0.25">
      <c r="A44" s="184" t="s">
        <v>1198</v>
      </c>
      <c r="B44" s="182" t="s">
        <v>1199</v>
      </c>
      <c r="C44" s="185">
        <v>40362.26999999999</v>
      </c>
    </row>
    <row r="45" spans="1:3" x14ac:dyDescent="0.25">
      <c r="A45" s="184" t="s">
        <v>1200</v>
      </c>
      <c r="B45" s="182" t="s">
        <v>684</v>
      </c>
      <c r="C45" s="185">
        <v>17196.09</v>
      </c>
    </row>
    <row r="46" spans="1:3" x14ac:dyDescent="0.25">
      <c r="A46" s="184" t="s">
        <v>1201</v>
      </c>
      <c r="B46" s="182" t="s">
        <v>1149</v>
      </c>
      <c r="C46" s="185">
        <v>5413.7499999999991</v>
      </c>
    </row>
    <row r="47" spans="1:3" x14ac:dyDescent="0.25">
      <c r="A47" s="184" t="s">
        <v>1202</v>
      </c>
      <c r="B47" s="182" t="s">
        <v>1203</v>
      </c>
      <c r="C47" s="185">
        <v>418.65</v>
      </c>
    </row>
    <row r="48" spans="1:3" x14ac:dyDescent="0.25">
      <c r="A48" s="184" t="s">
        <v>1204</v>
      </c>
      <c r="B48" s="182" t="s">
        <v>686</v>
      </c>
      <c r="C48" s="185">
        <v>1948101.86</v>
      </c>
    </row>
    <row r="49" spans="1:3" x14ac:dyDescent="0.25">
      <c r="A49" s="184" t="s">
        <v>1205</v>
      </c>
      <c r="B49" s="182" t="s">
        <v>1150</v>
      </c>
      <c r="C49" s="185">
        <v>58729.709999999992</v>
      </c>
    </row>
    <row r="50" spans="1:3" x14ac:dyDescent="0.25">
      <c r="A50" s="184" t="s">
        <v>1206</v>
      </c>
      <c r="B50" s="182" t="s">
        <v>686</v>
      </c>
      <c r="C50" s="185">
        <v>75729.24000000002</v>
      </c>
    </row>
    <row r="51" spans="1:3" x14ac:dyDescent="0.25">
      <c r="A51" s="181" t="s">
        <v>1151</v>
      </c>
      <c r="B51" s="186"/>
      <c r="C51" s="183">
        <f>SUM(C52:C53)</f>
        <v>3294493.8799999962</v>
      </c>
    </row>
    <row r="52" spans="1:3" x14ac:dyDescent="0.25">
      <c r="A52" s="184" t="s">
        <v>1207</v>
      </c>
      <c r="B52" s="182" t="s">
        <v>1152</v>
      </c>
      <c r="C52" s="185">
        <v>1074249.8400000001</v>
      </c>
    </row>
    <row r="53" spans="1:3" x14ac:dyDescent="0.25">
      <c r="A53" s="184" t="s">
        <v>1208</v>
      </c>
      <c r="B53" s="182" t="s">
        <v>684</v>
      </c>
      <c r="C53" s="185">
        <v>2220244.0399999963</v>
      </c>
    </row>
    <row r="54" spans="1:3" x14ac:dyDescent="0.25">
      <c r="A54" s="181" t="s">
        <v>1153</v>
      </c>
      <c r="C54" s="183">
        <f>SUM(C55:C60)</f>
        <v>10938906.989999998</v>
      </c>
    </row>
    <row r="55" spans="1:3" x14ac:dyDescent="0.25">
      <c r="A55" s="184" t="s">
        <v>1209</v>
      </c>
      <c r="B55" s="182" t="s">
        <v>1154</v>
      </c>
      <c r="C55" s="185">
        <v>770362.75</v>
      </c>
    </row>
    <row r="56" spans="1:3" x14ac:dyDescent="0.25">
      <c r="A56" s="184" t="s">
        <v>1210</v>
      </c>
      <c r="B56" s="182" t="s">
        <v>1155</v>
      </c>
      <c r="C56" s="185">
        <v>2035376.6500000001</v>
      </c>
    </row>
    <row r="57" spans="1:3" x14ac:dyDescent="0.25">
      <c r="A57" s="184" t="s">
        <v>1211</v>
      </c>
      <c r="B57" s="182" t="s">
        <v>1156</v>
      </c>
      <c r="C57" s="185">
        <v>8082722.9799999977</v>
      </c>
    </row>
    <row r="58" spans="1:3" x14ac:dyDescent="0.25">
      <c r="A58" s="184" t="s">
        <v>1212</v>
      </c>
      <c r="B58" s="182" t="s">
        <v>1157</v>
      </c>
      <c r="C58" s="185">
        <v>30660.86</v>
      </c>
    </row>
    <row r="59" spans="1:3" x14ac:dyDescent="0.25">
      <c r="A59" s="184" t="s">
        <v>1213</v>
      </c>
      <c r="B59" s="182" t="s">
        <v>684</v>
      </c>
      <c r="C59" s="185">
        <v>19698.669999999998</v>
      </c>
    </row>
    <row r="60" spans="1:3" x14ac:dyDescent="0.25">
      <c r="A60" s="184" t="s">
        <v>1214</v>
      </c>
      <c r="B60" s="182" t="s">
        <v>1158</v>
      </c>
      <c r="C60" s="185">
        <v>85.08</v>
      </c>
    </row>
    <row r="61" spans="1:3" x14ac:dyDescent="0.25">
      <c r="A61" s="181" t="s">
        <v>1159</v>
      </c>
      <c r="C61" s="183">
        <f>SUM(C62:C71)</f>
        <v>861729.05000000051</v>
      </c>
    </row>
    <row r="62" spans="1:3" x14ac:dyDescent="0.25">
      <c r="A62" s="184" t="s">
        <v>1215</v>
      </c>
      <c r="B62" s="182" t="s">
        <v>692</v>
      </c>
      <c r="C62" s="185">
        <v>28235.98</v>
      </c>
    </row>
    <row r="63" spans="1:3" x14ac:dyDescent="0.25">
      <c r="A63" s="184" t="s">
        <v>1216</v>
      </c>
      <c r="B63" s="182" t="s">
        <v>1217</v>
      </c>
      <c r="C63" s="185">
        <v>145.84</v>
      </c>
    </row>
    <row r="64" spans="1:3" x14ac:dyDescent="0.25">
      <c r="A64" s="184" t="s">
        <v>1218</v>
      </c>
      <c r="B64" s="182" t="s">
        <v>684</v>
      </c>
      <c r="C64" s="185">
        <v>36932.709999999992</v>
      </c>
    </row>
    <row r="65" spans="1:3" x14ac:dyDescent="0.25">
      <c r="A65" s="184" t="s">
        <v>1219</v>
      </c>
      <c r="B65" s="182" t="s">
        <v>692</v>
      </c>
      <c r="C65" s="185">
        <v>4121.2700000000013</v>
      </c>
    </row>
    <row r="66" spans="1:3" x14ac:dyDescent="0.25">
      <c r="A66" s="184" t="s">
        <v>1220</v>
      </c>
      <c r="B66" s="182" t="s">
        <v>1221</v>
      </c>
      <c r="C66" s="185">
        <v>22037.25</v>
      </c>
    </row>
    <row r="67" spans="1:3" x14ac:dyDescent="0.25">
      <c r="A67" s="184" t="s">
        <v>1222</v>
      </c>
      <c r="B67" s="182" t="s">
        <v>684</v>
      </c>
      <c r="C67" s="185">
        <v>17695.199999999997</v>
      </c>
    </row>
    <row r="68" spans="1:3" x14ac:dyDescent="0.25">
      <c r="A68" s="184" t="s">
        <v>1223</v>
      </c>
      <c r="B68" s="182" t="s">
        <v>692</v>
      </c>
      <c r="C68" s="185">
        <v>99843.460000000036</v>
      </c>
    </row>
    <row r="69" spans="1:3" x14ac:dyDescent="0.25">
      <c r="A69" s="184" t="s">
        <v>1224</v>
      </c>
      <c r="B69" s="182" t="s">
        <v>1217</v>
      </c>
      <c r="C69" s="185">
        <v>140776.64999999997</v>
      </c>
    </row>
    <row r="70" spans="1:3" x14ac:dyDescent="0.25">
      <c r="A70" s="184" t="s">
        <v>1225</v>
      </c>
      <c r="B70" s="182" t="s">
        <v>684</v>
      </c>
      <c r="C70" s="185">
        <v>364363.65000000043</v>
      </c>
    </row>
    <row r="71" spans="1:3" x14ac:dyDescent="0.25">
      <c r="A71" s="184" t="s">
        <v>1226</v>
      </c>
      <c r="B71" s="182" t="s">
        <v>684</v>
      </c>
      <c r="C71" s="185">
        <v>147577.04000000004</v>
      </c>
    </row>
    <row r="72" spans="1:3" x14ac:dyDescent="0.25">
      <c r="A72" s="181" t="s">
        <v>1160</v>
      </c>
      <c r="B72" s="186"/>
      <c r="C72" s="183">
        <f>SUM(C73)</f>
        <v>149028.53999999995</v>
      </c>
    </row>
    <row r="73" spans="1:3" x14ac:dyDescent="0.25">
      <c r="A73" s="184" t="s">
        <v>1227</v>
      </c>
      <c r="B73" s="182" t="s">
        <v>692</v>
      </c>
      <c r="C73" s="185">
        <v>149028.53999999995</v>
      </c>
    </row>
    <row r="74" spans="1:3" x14ac:dyDescent="0.25">
      <c r="A74" s="181" t="s">
        <v>1161</v>
      </c>
      <c r="C74" s="183">
        <f>SUM(C75:C80)</f>
        <v>3179287.549999997</v>
      </c>
    </row>
    <row r="75" spans="1:3" x14ac:dyDescent="0.25">
      <c r="A75" s="184" t="s">
        <v>1228</v>
      </c>
      <c r="B75" s="182" t="s">
        <v>692</v>
      </c>
      <c r="C75" s="185">
        <v>7786.41</v>
      </c>
    </row>
    <row r="76" spans="1:3" x14ac:dyDescent="0.25">
      <c r="A76" s="184" t="s">
        <v>1229</v>
      </c>
      <c r="B76" s="182" t="s">
        <v>1217</v>
      </c>
      <c r="C76" s="185">
        <v>126268.20000000003</v>
      </c>
    </row>
    <row r="77" spans="1:3" x14ac:dyDescent="0.25">
      <c r="A77" s="184" t="s">
        <v>1230</v>
      </c>
      <c r="B77" s="182" t="s">
        <v>684</v>
      </c>
      <c r="C77" s="185">
        <v>24547.58</v>
      </c>
    </row>
    <row r="78" spans="1:3" x14ac:dyDescent="0.25">
      <c r="A78" s="184" t="s">
        <v>1231</v>
      </c>
      <c r="B78" s="182" t="s">
        <v>692</v>
      </c>
      <c r="C78" s="185">
        <v>54726.58</v>
      </c>
    </row>
    <row r="79" spans="1:3" x14ac:dyDescent="0.25">
      <c r="A79" s="184" t="s">
        <v>1232</v>
      </c>
      <c r="B79" s="182" t="s">
        <v>1217</v>
      </c>
      <c r="C79" s="185">
        <v>75208.919999999984</v>
      </c>
    </row>
    <row r="80" spans="1:3" x14ac:dyDescent="0.25">
      <c r="A80" s="187" t="s">
        <v>1233</v>
      </c>
      <c r="B80" s="188" t="s">
        <v>684</v>
      </c>
      <c r="C80" s="189">
        <v>2890749.8599999971</v>
      </c>
    </row>
    <row r="81" spans="1:3" x14ac:dyDescent="0.25">
      <c r="A81" s="190" t="s">
        <v>43</v>
      </c>
      <c r="B81" s="191"/>
      <c r="C81" s="192">
        <f>SUM(C4,C6,C10,C15,C19,C21,C33,C37,C40,C51,C54,C61,C72,C74)</f>
        <v>64309495.759999998</v>
      </c>
    </row>
    <row r="82" spans="1:3" x14ac:dyDescent="0.25">
      <c r="A82" s="180" t="s">
        <v>785</v>
      </c>
    </row>
  </sheetData>
  <mergeCells count="1">
    <mergeCell ref="A2:C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BE197-920C-4461-A39E-A761AA57CCF4}">
  <sheetPr>
    <pageSetUpPr fitToPage="1"/>
  </sheetPr>
  <dimension ref="A1:AE12"/>
  <sheetViews>
    <sheetView zoomScale="115" zoomScaleNormal="115" workbookViewId="0">
      <selection activeCell="D5" sqref="D5"/>
    </sheetView>
  </sheetViews>
  <sheetFormatPr baseColWidth="10" defaultRowHeight="20.25" x14ac:dyDescent="0.3"/>
  <cols>
    <col min="1" max="1" width="7.28515625" style="195" customWidth="1"/>
    <col min="2" max="2" width="30.140625" style="198" customWidth="1"/>
    <col min="3" max="3" width="18.140625" style="196" customWidth="1"/>
    <col min="4" max="4" width="14.5703125" style="196" customWidth="1"/>
    <col min="5" max="31" width="11.42578125" style="197"/>
    <col min="32" max="241" width="11.42578125" style="195"/>
    <col min="242" max="242" width="2.7109375" style="195" customWidth="1"/>
    <col min="243" max="243" width="24.42578125" style="195" customWidth="1"/>
    <col min="244" max="244" width="7.7109375" style="195" customWidth="1"/>
    <col min="245" max="245" width="8.140625" style="195" customWidth="1"/>
    <col min="246" max="247" width="7.85546875" style="195" customWidth="1"/>
    <col min="248" max="248" width="7.28515625" style="195" customWidth="1"/>
    <col min="249" max="249" width="7.140625" style="195" customWidth="1"/>
    <col min="250" max="250" width="7.28515625" style="195" customWidth="1"/>
    <col min="251" max="251" width="7.7109375" style="195" customWidth="1"/>
    <col min="252" max="252" width="8.140625" style="195" customWidth="1"/>
    <col min="253" max="253" width="7.28515625" style="195" customWidth="1"/>
    <col min="254" max="254" width="9.85546875" style="195" customWidth="1"/>
    <col min="255" max="255" width="7.42578125" style="195" customWidth="1"/>
    <col min="256" max="256" width="6.140625" style="195" customWidth="1"/>
    <col min="257" max="257" width="6.7109375" style="195" customWidth="1"/>
    <col min="258" max="497" width="11.42578125" style="195"/>
    <col min="498" max="498" width="2.7109375" style="195" customWidth="1"/>
    <col min="499" max="499" width="24.42578125" style="195" customWidth="1"/>
    <col min="500" max="500" width="7.7109375" style="195" customWidth="1"/>
    <col min="501" max="501" width="8.140625" style="195" customWidth="1"/>
    <col min="502" max="503" width="7.85546875" style="195" customWidth="1"/>
    <col min="504" max="504" width="7.28515625" style="195" customWidth="1"/>
    <col min="505" max="505" width="7.140625" style="195" customWidth="1"/>
    <col min="506" max="506" width="7.28515625" style="195" customWidth="1"/>
    <col min="507" max="507" width="7.7109375" style="195" customWidth="1"/>
    <col min="508" max="508" width="8.140625" style="195" customWidth="1"/>
    <col min="509" max="509" width="7.28515625" style="195" customWidth="1"/>
    <col min="510" max="510" width="9.85546875" style="195" customWidth="1"/>
    <col min="511" max="511" width="7.42578125" style="195" customWidth="1"/>
    <col min="512" max="512" width="6.140625" style="195" customWidth="1"/>
    <col min="513" max="513" width="6.7109375" style="195" customWidth="1"/>
    <col min="514" max="753" width="11.42578125" style="195"/>
    <col min="754" max="754" width="2.7109375" style="195" customWidth="1"/>
    <col min="755" max="755" width="24.42578125" style="195" customWidth="1"/>
    <col min="756" max="756" width="7.7109375" style="195" customWidth="1"/>
    <col min="757" max="757" width="8.140625" style="195" customWidth="1"/>
    <col min="758" max="759" width="7.85546875" style="195" customWidth="1"/>
    <col min="760" max="760" width="7.28515625" style="195" customWidth="1"/>
    <col min="761" max="761" width="7.140625" style="195" customWidth="1"/>
    <col min="762" max="762" width="7.28515625" style="195" customWidth="1"/>
    <col min="763" max="763" width="7.7109375" style="195" customWidth="1"/>
    <col min="764" max="764" width="8.140625" style="195" customWidth="1"/>
    <col min="765" max="765" width="7.28515625" style="195" customWidth="1"/>
    <col min="766" max="766" width="9.85546875" style="195" customWidth="1"/>
    <col min="767" max="767" width="7.42578125" style="195" customWidth="1"/>
    <col min="768" max="768" width="6.140625" style="195" customWidth="1"/>
    <col min="769" max="769" width="6.7109375" style="195" customWidth="1"/>
    <col min="770" max="1009" width="11.42578125" style="195"/>
    <col min="1010" max="1010" width="2.7109375" style="195" customWidth="1"/>
    <col min="1011" max="1011" width="24.42578125" style="195" customWidth="1"/>
    <col min="1012" max="1012" width="7.7109375" style="195" customWidth="1"/>
    <col min="1013" max="1013" width="8.140625" style="195" customWidth="1"/>
    <col min="1014" max="1015" width="7.85546875" style="195" customWidth="1"/>
    <col min="1016" max="1016" width="7.28515625" style="195" customWidth="1"/>
    <col min="1017" max="1017" width="7.140625" style="195" customWidth="1"/>
    <col min="1018" max="1018" width="7.28515625" style="195" customWidth="1"/>
    <col min="1019" max="1019" width="7.7109375" style="195" customWidth="1"/>
    <col min="1020" max="1020" width="8.140625" style="195" customWidth="1"/>
    <col min="1021" max="1021" width="7.28515625" style="195" customWidth="1"/>
    <col min="1022" max="1022" width="9.85546875" style="195" customWidth="1"/>
    <col min="1023" max="1023" width="7.42578125" style="195" customWidth="1"/>
    <col min="1024" max="1024" width="6.140625" style="195" customWidth="1"/>
    <col min="1025" max="1025" width="6.7109375" style="195" customWidth="1"/>
    <col min="1026" max="1265" width="11.42578125" style="195"/>
    <col min="1266" max="1266" width="2.7109375" style="195" customWidth="1"/>
    <col min="1267" max="1267" width="24.42578125" style="195" customWidth="1"/>
    <col min="1268" max="1268" width="7.7109375" style="195" customWidth="1"/>
    <col min="1269" max="1269" width="8.140625" style="195" customWidth="1"/>
    <col min="1270" max="1271" width="7.85546875" style="195" customWidth="1"/>
    <col min="1272" max="1272" width="7.28515625" style="195" customWidth="1"/>
    <col min="1273" max="1273" width="7.140625" style="195" customWidth="1"/>
    <col min="1274" max="1274" width="7.28515625" style="195" customWidth="1"/>
    <col min="1275" max="1275" width="7.7109375" style="195" customWidth="1"/>
    <col min="1276" max="1276" width="8.140625" style="195" customWidth="1"/>
    <col min="1277" max="1277" width="7.28515625" style="195" customWidth="1"/>
    <col min="1278" max="1278" width="9.85546875" style="195" customWidth="1"/>
    <col min="1279" max="1279" width="7.42578125" style="195" customWidth="1"/>
    <col min="1280" max="1280" width="6.140625" style="195" customWidth="1"/>
    <col min="1281" max="1281" width="6.7109375" style="195" customWidth="1"/>
    <col min="1282" max="1521" width="11.42578125" style="195"/>
    <col min="1522" max="1522" width="2.7109375" style="195" customWidth="1"/>
    <col min="1523" max="1523" width="24.42578125" style="195" customWidth="1"/>
    <col min="1524" max="1524" width="7.7109375" style="195" customWidth="1"/>
    <col min="1525" max="1525" width="8.140625" style="195" customWidth="1"/>
    <col min="1526" max="1527" width="7.85546875" style="195" customWidth="1"/>
    <col min="1528" max="1528" width="7.28515625" style="195" customWidth="1"/>
    <col min="1529" max="1529" width="7.140625" style="195" customWidth="1"/>
    <col min="1530" max="1530" width="7.28515625" style="195" customWidth="1"/>
    <col min="1531" max="1531" width="7.7109375" style="195" customWidth="1"/>
    <col min="1532" max="1532" width="8.140625" style="195" customWidth="1"/>
    <col min="1533" max="1533" width="7.28515625" style="195" customWidth="1"/>
    <col min="1534" max="1534" width="9.85546875" style="195" customWidth="1"/>
    <col min="1535" max="1535" width="7.42578125" style="195" customWidth="1"/>
    <col min="1536" max="1536" width="6.140625" style="195" customWidth="1"/>
    <col min="1537" max="1537" width="6.7109375" style="195" customWidth="1"/>
    <col min="1538" max="1777" width="11.42578125" style="195"/>
    <col min="1778" max="1778" width="2.7109375" style="195" customWidth="1"/>
    <col min="1779" max="1779" width="24.42578125" style="195" customWidth="1"/>
    <col min="1780" max="1780" width="7.7109375" style="195" customWidth="1"/>
    <col min="1781" max="1781" width="8.140625" style="195" customWidth="1"/>
    <col min="1782" max="1783" width="7.85546875" style="195" customWidth="1"/>
    <col min="1784" max="1784" width="7.28515625" style="195" customWidth="1"/>
    <col min="1785" max="1785" width="7.140625" style="195" customWidth="1"/>
    <col min="1786" max="1786" width="7.28515625" style="195" customWidth="1"/>
    <col min="1787" max="1787" width="7.7109375" style="195" customWidth="1"/>
    <col min="1788" max="1788" width="8.140625" style="195" customWidth="1"/>
    <col min="1789" max="1789" width="7.28515625" style="195" customWidth="1"/>
    <col min="1790" max="1790" width="9.85546875" style="195" customWidth="1"/>
    <col min="1791" max="1791" width="7.42578125" style="195" customWidth="1"/>
    <col min="1792" max="1792" width="6.140625" style="195" customWidth="1"/>
    <col min="1793" max="1793" width="6.7109375" style="195" customWidth="1"/>
    <col min="1794" max="2033" width="11.42578125" style="195"/>
    <col min="2034" max="2034" width="2.7109375" style="195" customWidth="1"/>
    <col min="2035" max="2035" width="24.42578125" style="195" customWidth="1"/>
    <col min="2036" max="2036" width="7.7109375" style="195" customWidth="1"/>
    <col min="2037" max="2037" width="8.140625" style="195" customWidth="1"/>
    <col min="2038" max="2039" width="7.85546875" style="195" customWidth="1"/>
    <col min="2040" max="2040" width="7.28515625" style="195" customWidth="1"/>
    <col min="2041" max="2041" width="7.140625" style="195" customWidth="1"/>
    <col min="2042" max="2042" width="7.28515625" style="195" customWidth="1"/>
    <col min="2043" max="2043" width="7.7109375" style="195" customWidth="1"/>
    <col min="2044" max="2044" width="8.140625" style="195" customWidth="1"/>
    <col min="2045" max="2045" width="7.28515625" style="195" customWidth="1"/>
    <col min="2046" max="2046" width="9.85546875" style="195" customWidth="1"/>
    <col min="2047" max="2047" width="7.42578125" style="195" customWidth="1"/>
    <col min="2048" max="2048" width="6.140625" style="195" customWidth="1"/>
    <col min="2049" max="2049" width="6.7109375" style="195" customWidth="1"/>
    <col min="2050" max="2289" width="11.42578125" style="195"/>
    <col min="2290" max="2290" width="2.7109375" style="195" customWidth="1"/>
    <col min="2291" max="2291" width="24.42578125" style="195" customWidth="1"/>
    <col min="2292" max="2292" width="7.7109375" style="195" customWidth="1"/>
    <col min="2293" max="2293" width="8.140625" style="195" customWidth="1"/>
    <col min="2294" max="2295" width="7.85546875" style="195" customWidth="1"/>
    <col min="2296" max="2296" width="7.28515625" style="195" customWidth="1"/>
    <col min="2297" max="2297" width="7.140625" style="195" customWidth="1"/>
    <col min="2298" max="2298" width="7.28515625" style="195" customWidth="1"/>
    <col min="2299" max="2299" width="7.7109375" style="195" customWidth="1"/>
    <col min="2300" max="2300" width="8.140625" style="195" customWidth="1"/>
    <col min="2301" max="2301" width="7.28515625" style="195" customWidth="1"/>
    <col min="2302" max="2302" width="9.85546875" style="195" customWidth="1"/>
    <col min="2303" max="2303" width="7.42578125" style="195" customWidth="1"/>
    <col min="2304" max="2304" width="6.140625" style="195" customWidth="1"/>
    <col min="2305" max="2305" width="6.7109375" style="195" customWidth="1"/>
    <col min="2306" max="2545" width="11.42578125" style="195"/>
    <col min="2546" max="2546" width="2.7109375" style="195" customWidth="1"/>
    <col min="2547" max="2547" width="24.42578125" style="195" customWidth="1"/>
    <col min="2548" max="2548" width="7.7109375" style="195" customWidth="1"/>
    <col min="2549" max="2549" width="8.140625" style="195" customWidth="1"/>
    <col min="2550" max="2551" width="7.85546875" style="195" customWidth="1"/>
    <col min="2552" max="2552" width="7.28515625" style="195" customWidth="1"/>
    <col min="2553" max="2553" width="7.140625" style="195" customWidth="1"/>
    <col min="2554" max="2554" width="7.28515625" style="195" customWidth="1"/>
    <col min="2555" max="2555" width="7.7109375" style="195" customWidth="1"/>
    <col min="2556" max="2556" width="8.140625" style="195" customWidth="1"/>
    <col min="2557" max="2557" width="7.28515625" style="195" customWidth="1"/>
    <col min="2558" max="2558" width="9.85546875" style="195" customWidth="1"/>
    <col min="2559" max="2559" width="7.42578125" style="195" customWidth="1"/>
    <col min="2560" max="2560" width="6.140625" style="195" customWidth="1"/>
    <col min="2561" max="2561" width="6.7109375" style="195" customWidth="1"/>
    <col min="2562" max="2801" width="11.42578125" style="195"/>
    <col min="2802" max="2802" width="2.7109375" style="195" customWidth="1"/>
    <col min="2803" max="2803" width="24.42578125" style="195" customWidth="1"/>
    <col min="2804" max="2804" width="7.7109375" style="195" customWidth="1"/>
    <col min="2805" max="2805" width="8.140625" style="195" customWidth="1"/>
    <col min="2806" max="2807" width="7.85546875" style="195" customWidth="1"/>
    <col min="2808" max="2808" width="7.28515625" style="195" customWidth="1"/>
    <col min="2809" max="2809" width="7.140625" style="195" customWidth="1"/>
    <col min="2810" max="2810" width="7.28515625" style="195" customWidth="1"/>
    <col min="2811" max="2811" width="7.7109375" style="195" customWidth="1"/>
    <col min="2812" max="2812" width="8.140625" style="195" customWidth="1"/>
    <col min="2813" max="2813" width="7.28515625" style="195" customWidth="1"/>
    <col min="2814" max="2814" width="9.85546875" style="195" customWidth="1"/>
    <col min="2815" max="2815" width="7.42578125" style="195" customWidth="1"/>
    <col min="2816" max="2816" width="6.140625" style="195" customWidth="1"/>
    <col min="2817" max="2817" width="6.7109375" style="195" customWidth="1"/>
    <col min="2818" max="3057" width="11.42578125" style="195"/>
    <col min="3058" max="3058" width="2.7109375" style="195" customWidth="1"/>
    <col min="3059" max="3059" width="24.42578125" style="195" customWidth="1"/>
    <col min="3060" max="3060" width="7.7109375" style="195" customWidth="1"/>
    <col min="3061" max="3061" width="8.140625" style="195" customWidth="1"/>
    <col min="3062" max="3063" width="7.85546875" style="195" customWidth="1"/>
    <col min="3064" max="3064" width="7.28515625" style="195" customWidth="1"/>
    <col min="3065" max="3065" width="7.140625" style="195" customWidth="1"/>
    <col min="3066" max="3066" width="7.28515625" style="195" customWidth="1"/>
    <col min="3067" max="3067" width="7.7109375" style="195" customWidth="1"/>
    <col min="3068" max="3068" width="8.140625" style="195" customWidth="1"/>
    <col min="3069" max="3069" width="7.28515625" style="195" customWidth="1"/>
    <col min="3070" max="3070" width="9.85546875" style="195" customWidth="1"/>
    <col min="3071" max="3071" width="7.42578125" style="195" customWidth="1"/>
    <col min="3072" max="3072" width="6.140625" style="195" customWidth="1"/>
    <col min="3073" max="3073" width="6.7109375" style="195" customWidth="1"/>
    <col min="3074" max="3313" width="11.42578125" style="195"/>
    <col min="3314" max="3314" width="2.7109375" style="195" customWidth="1"/>
    <col min="3315" max="3315" width="24.42578125" style="195" customWidth="1"/>
    <col min="3316" max="3316" width="7.7109375" style="195" customWidth="1"/>
    <col min="3317" max="3317" width="8.140625" style="195" customWidth="1"/>
    <col min="3318" max="3319" width="7.85546875" style="195" customWidth="1"/>
    <col min="3320" max="3320" width="7.28515625" style="195" customWidth="1"/>
    <col min="3321" max="3321" width="7.140625" style="195" customWidth="1"/>
    <col min="3322" max="3322" width="7.28515625" style="195" customWidth="1"/>
    <col min="3323" max="3323" width="7.7109375" style="195" customWidth="1"/>
    <col min="3324" max="3324" width="8.140625" style="195" customWidth="1"/>
    <col min="3325" max="3325" width="7.28515625" style="195" customWidth="1"/>
    <col min="3326" max="3326" width="9.85546875" style="195" customWidth="1"/>
    <col min="3327" max="3327" width="7.42578125" style="195" customWidth="1"/>
    <col min="3328" max="3328" width="6.140625" style="195" customWidth="1"/>
    <col min="3329" max="3329" width="6.7109375" style="195" customWidth="1"/>
    <col min="3330" max="3569" width="11.42578125" style="195"/>
    <col min="3570" max="3570" width="2.7109375" style="195" customWidth="1"/>
    <col min="3571" max="3571" width="24.42578125" style="195" customWidth="1"/>
    <col min="3572" max="3572" width="7.7109375" style="195" customWidth="1"/>
    <col min="3573" max="3573" width="8.140625" style="195" customWidth="1"/>
    <col min="3574" max="3575" width="7.85546875" style="195" customWidth="1"/>
    <col min="3576" max="3576" width="7.28515625" style="195" customWidth="1"/>
    <col min="3577" max="3577" width="7.140625" style="195" customWidth="1"/>
    <col min="3578" max="3578" width="7.28515625" style="195" customWidth="1"/>
    <col min="3579" max="3579" width="7.7109375" style="195" customWidth="1"/>
    <col min="3580" max="3580" width="8.140625" style="195" customWidth="1"/>
    <col min="3581" max="3581" width="7.28515625" style="195" customWidth="1"/>
    <col min="3582" max="3582" width="9.85546875" style="195" customWidth="1"/>
    <col min="3583" max="3583" width="7.42578125" style="195" customWidth="1"/>
    <col min="3584" max="3584" width="6.140625" style="195" customWidth="1"/>
    <col min="3585" max="3585" width="6.7109375" style="195" customWidth="1"/>
    <col min="3586" max="3825" width="11.42578125" style="195"/>
    <col min="3826" max="3826" width="2.7109375" style="195" customWidth="1"/>
    <col min="3827" max="3827" width="24.42578125" style="195" customWidth="1"/>
    <col min="3828" max="3828" width="7.7109375" style="195" customWidth="1"/>
    <col min="3829" max="3829" width="8.140625" style="195" customWidth="1"/>
    <col min="3830" max="3831" width="7.85546875" style="195" customWidth="1"/>
    <col min="3832" max="3832" width="7.28515625" style="195" customWidth="1"/>
    <col min="3833" max="3833" width="7.140625" style="195" customWidth="1"/>
    <col min="3834" max="3834" width="7.28515625" style="195" customWidth="1"/>
    <col min="3835" max="3835" width="7.7109375" style="195" customWidth="1"/>
    <col min="3836" max="3836" width="8.140625" style="195" customWidth="1"/>
    <col min="3837" max="3837" width="7.28515625" style="195" customWidth="1"/>
    <col min="3838" max="3838" width="9.85546875" style="195" customWidth="1"/>
    <col min="3839" max="3839" width="7.42578125" style="195" customWidth="1"/>
    <col min="3840" max="3840" width="6.140625" style="195" customWidth="1"/>
    <col min="3841" max="3841" width="6.7109375" style="195" customWidth="1"/>
    <col min="3842" max="4081" width="11.42578125" style="195"/>
    <col min="4082" max="4082" width="2.7109375" style="195" customWidth="1"/>
    <col min="4083" max="4083" width="24.42578125" style="195" customWidth="1"/>
    <col min="4084" max="4084" width="7.7109375" style="195" customWidth="1"/>
    <col min="4085" max="4085" width="8.140625" style="195" customWidth="1"/>
    <col min="4086" max="4087" width="7.85546875" style="195" customWidth="1"/>
    <col min="4088" max="4088" width="7.28515625" style="195" customWidth="1"/>
    <col min="4089" max="4089" width="7.140625" style="195" customWidth="1"/>
    <col min="4090" max="4090" width="7.28515625" style="195" customWidth="1"/>
    <col min="4091" max="4091" width="7.7109375" style="195" customWidth="1"/>
    <col min="4092" max="4092" width="8.140625" style="195" customWidth="1"/>
    <col min="4093" max="4093" width="7.28515625" style="195" customWidth="1"/>
    <col min="4094" max="4094" width="9.85546875" style="195" customWidth="1"/>
    <col min="4095" max="4095" width="7.42578125" style="195" customWidth="1"/>
    <col min="4096" max="4096" width="6.140625" style="195" customWidth="1"/>
    <col min="4097" max="4097" width="6.7109375" style="195" customWidth="1"/>
    <col min="4098" max="4337" width="11.42578125" style="195"/>
    <col min="4338" max="4338" width="2.7109375" style="195" customWidth="1"/>
    <col min="4339" max="4339" width="24.42578125" style="195" customWidth="1"/>
    <col min="4340" max="4340" width="7.7109375" style="195" customWidth="1"/>
    <col min="4341" max="4341" width="8.140625" style="195" customWidth="1"/>
    <col min="4342" max="4343" width="7.85546875" style="195" customWidth="1"/>
    <col min="4344" max="4344" width="7.28515625" style="195" customWidth="1"/>
    <col min="4345" max="4345" width="7.140625" style="195" customWidth="1"/>
    <col min="4346" max="4346" width="7.28515625" style="195" customWidth="1"/>
    <col min="4347" max="4347" width="7.7109375" style="195" customWidth="1"/>
    <col min="4348" max="4348" width="8.140625" style="195" customWidth="1"/>
    <col min="4349" max="4349" width="7.28515625" style="195" customWidth="1"/>
    <col min="4350" max="4350" width="9.85546875" style="195" customWidth="1"/>
    <col min="4351" max="4351" width="7.42578125" style="195" customWidth="1"/>
    <col min="4352" max="4352" width="6.140625" style="195" customWidth="1"/>
    <col min="4353" max="4353" width="6.7109375" style="195" customWidth="1"/>
    <col min="4354" max="4593" width="11.42578125" style="195"/>
    <col min="4594" max="4594" width="2.7109375" style="195" customWidth="1"/>
    <col min="4595" max="4595" width="24.42578125" style="195" customWidth="1"/>
    <col min="4596" max="4596" width="7.7109375" style="195" customWidth="1"/>
    <col min="4597" max="4597" width="8.140625" style="195" customWidth="1"/>
    <col min="4598" max="4599" width="7.85546875" style="195" customWidth="1"/>
    <col min="4600" max="4600" width="7.28515625" style="195" customWidth="1"/>
    <col min="4601" max="4601" width="7.140625" style="195" customWidth="1"/>
    <col min="4602" max="4602" width="7.28515625" style="195" customWidth="1"/>
    <col min="4603" max="4603" width="7.7109375" style="195" customWidth="1"/>
    <col min="4604" max="4604" width="8.140625" style="195" customWidth="1"/>
    <col min="4605" max="4605" width="7.28515625" style="195" customWidth="1"/>
    <col min="4606" max="4606" width="9.85546875" style="195" customWidth="1"/>
    <col min="4607" max="4607" width="7.42578125" style="195" customWidth="1"/>
    <col min="4608" max="4608" width="6.140625" style="195" customWidth="1"/>
    <col min="4609" max="4609" width="6.7109375" style="195" customWidth="1"/>
    <col min="4610" max="4849" width="11.42578125" style="195"/>
    <col min="4850" max="4850" width="2.7109375" style="195" customWidth="1"/>
    <col min="4851" max="4851" width="24.42578125" style="195" customWidth="1"/>
    <col min="4852" max="4852" width="7.7109375" style="195" customWidth="1"/>
    <col min="4853" max="4853" width="8.140625" style="195" customWidth="1"/>
    <col min="4854" max="4855" width="7.85546875" style="195" customWidth="1"/>
    <col min="4856" max="4856" width="7.28515625" style="195" customWidth="1"/>
    <col min="4857" max="4857" width="7.140625" style="195" customWidth="1"/>
    <col min="4858" max="4858" width="7.28515625" style="195" customWidth="1"/>
    <col min="4859" max="4859" width="7.7109375" style="195" customWidth="1"/>
    <col min="4860" max="4860" width="8.140625" style="195" customWidth="1"/>
    <col min="4861" max="4861" width="7.28515625" style="195" customWidth="1"/>
    <col min="4862" max="4862" width="9.85546875" style="195" customWidth="1"/>
    <col min="4863" max="4863" width="7.42578125" style="195" customWidth="1"/>
    <col min="4864" max="4864" width="6.140625" style="195" customWidth="1"/>
    <col min="4865" max="4865" width="6.7109375" style="195" customWidth="1"/>
    <col min="4866" max="5105" width="11.42578125" style="195"/>
    <col min="5106" max="5106" width="2.7109375" style="195" customWidth="1"/>
    <col min="5107" max="5107" width="24.42578125" style="195" customWidth="1"/>
    <col min="5108" max="5108" width="7.7109375" style="195" customWidth="1"/>
    <col min="5109" max="5109" width="8.140625" style="195" customWidth="1"/>
    <col min="5110" max="5111" width="7.85546875" style="195" customWidth="1"/>
    <col min="5112" max="5112" width="7.28515625" style="195" customWidth="1"/>
    <col min="5113" max="5113" width="7.140625" style="195" customWidth="1"/>
    <col min="5114" max="5114" width="7.28515625" style="195" customWidth="1"/>
    <col min="5115" max="5115" width="7.7109375" style="195" customWidth="1"/>
    <col min="5116" max="5116" width="8.140625" style="195" customWidth="1"/>
    <col min="5117" max="5117" width="7.28515625" style="195" customWidth="1"/>
    <col min="5118" max="5118" width="9.85546875" style="195" customWidth="1"/>
    <col min="5119" max="5119" width="7.42578125" style="195" customWidth="1"/>
    <col min="5120" max="5120" width="6.140625" style="195" customWidth="1"/>
    <col min="5121" max="5121" width="6.7109375" style="195" customWidth="1"/>
    <col min="5122" max="5361" width="11.42578125" style="195"/>
    <col min="5362" max="5362" width="2.7109375" style="195" customWidth="1"/>
    <col min="5363" max="5363" width="24.42578125" style="195" customWidth="1"/>
    <col min="5364" max="5364" width="7.7109375" style="195" customWidth="1"/>
    <col min="5365" max="5365" width="8.140625" style="195" customWidth="1"/>
    <col min="5366" max="5367" width="7.85546875" style="195" customWidth="1"/>
    <col min="5368" max="5368" width="7.28515625" style="195" customWidth="1"/>
    <col min="5369" max="5369" width="7.140625" style="195" customWidth="1"/>
    <col min="5370" max="5370" width="7.28515625" style="195" customWidth="1"/>
    <col min="5371" max="5371" width="7.7109375" style="195" customWidth="1"/>
    <col min="5372" max="5372" width="8.140625" style="195" customWidth="1"/>
    <col min="5373" max="5373" width="7.28515625" style="195" customWidth="1"/>
    <col min="5374" max="5374" width="9.85546875" style="195" customWidth="1"/>
    <col min="5375" max="5375" width="7.42578125" style="195" customWidth="1"/>
    <col min="5376" max="5376" width="6.140625" style="195" customWidth="1"/>
    <col min="5377" max="5377" width="6.7109375" style="195" customWidth="1"/>
    <col min="5378" max="5617" width="11.42578125" style="195"/>
    <col min="5618" max="5618" width="2.7109375" style="195" customWidth="1"/>
    <col min="5619" max="5619" width="24.42578125" style="195" customWidth="1"/>
    <col min="5620" max="5620" width="7.7109375" style="195" customWidth="1"/>
    <col min="5621" max="5621" width="8.140625" style="195" customWidth="1"/>
    <col min="5622" max="5623" width="7.85546875" style="195" customWidth="1"/>
    <col min="5624" max="5624" width="7.28515625" style="195" customWidth="1"/>
    <col min="5625" max="5625" width="7.140625" style="195" customWidth="1"/>
    <col min="5626" max="5626" width="7.28515625" style="195" customWidth="1"/>
    <col min="5627" max="5627" width="7.7109375" style="195" customWidth="1"/>
    <col min="5628" max="5628" width="8.140625" style="195" customWidth="1"/>
    <col min="5629" max="5629" width="7.28515625" style="195" customWidth="1"/>
    <col min="5630" max="5630" width="9.85546875" style="195" customWidth="1"/>
    <col min="5631" max="5631" width="7.42578125" style="195" customWidth="1"/>
    <col min="5632" max="5632" width="6.140625" style="195" customWidth="1"/>
    <col min="5633" max="5633" width="6.7109375" style="195" customWidth="1"/>
    <col min="5634" max="5873" width="11.42578125" style="195"/>
    <col min="5874" max="5874" width="2.7109375" style="195" customWidth="1"/>
    <col min="5875" max="5875" width="24.42578125" style="195" customWidth="1"/>
    <col min="5876" max="5876" width="7.7109375" style="195" customWidth="1"/>
    <col min="5877" max="5877" width="8.140625" style="195" customWidth="1"/>
    <col min="5878" max="5879" width="7.85546875" style="195" customWidth="1"/>
    <col min="5880" max="5880" width="7.28515625" style="195" customWidth="1"/>
    <col min="5881" max="5881" width="7.140625" style="195" customWidth="1"/>
    <col min="5882" max="5882" width="7.28515625" style="195" customWidth="1"/>
    <col min="5883" max="5883" width="7.7109375" style="195" customWidth="1"/>
    <col min="5884" max="5884" width="8.140625" style="195" customWidth="1"/>
    <col min="5885" max="5885" width="7.28515625" style="195" customWidth="1"/>
    <col min="5886" max="5886" width="9.85546875" style="195" customWidth="1"/>
    <col min="5887" max="5887" width="7.42578125" style="195" customWidth="1"/>
    <col min="5888" max="5888" width="6.140625" style="195" customWidth="1"/>
    <col min="5889" max="5889" width="6.7109375" style="195" customWidth="1"/>
    <col min="5890" max="6129" width="11.42578125" style="195"/>
    <col min="6130" max="6130" width="2.7109375" style="195" customWidth="1"/>
    <col min="6131" max="6131" width="24.42578125" style="195" customWidth="1"/>
    <col min="6132" max="6132" width="7.7109375" style="195" customWidth="1"/>
    <col min="6133" max="6133" width="8.140625" style="195" customWidth="1"/>
    <col min="6134" max="6135" width="7.85546875" style="195" customWidth="1"/>
    <col min="6136" max="6136" width="7.28515625" style="195" customWidth="1"/>
    <col min="6137" max="6137" width="7.140625" style="195" customWidth="1"/>
    <col min="6138" max="6138" width="7.28515625" style="195" customWidth="1"/>
    <col min="6139" max="6139" width="7.7109375" style="195" customWidth="1"/>
    <col min="6140" max="6140" width="8.140625" style="195" customWidth="1"/>
    <col min="6141" max="6141" width="7.28515625" style="195" customWidth="1"/>
    <col min="6142" max="6142" width="9.85546875" style="195" customWidth="1"/>
    <col min="6143" max="6143" width="7.42578125" style="195" customWidth="1"/>
    <col min="6144" max="6144" width="6.140625" style="195" customWidth="1"/>
    <col min="6145" max="6145" width="6.7109375" style="195" customWidth="1"/>
    <col min="6146" max="6385" width="11.42578125" style="195"/>
    <col min="6386" max="6386" width="2.7109375" style="195" customWidth="1"/>
    <col min="6387" max="6387" width="24.42578125" style="195" customWidth="1"/>
    <col min="6388" max="6388" width="7.7109375" style="195" customWidth="1"/>
    <col min="6389" max="6389" width="8.140625" style="195" customWidth="1"/>
    <col min="6390" max="6391" width="7.85546875" style="195" customWidth="1"/>
    <col min="6392" max="6392" width="7.28515625" style="195" customWidth="1"/>
    <col min="6393" max="6393" width="7.140625" style="195" customWidth="1"/>
    <col min="6394" max="6394" width="7.28515625" style="195" customWidth="1"/>
    <col min="6395" max="6395" width="7.7109375" style="195" customWidth="1"/>
    <col min="6396" max="6396" width="8.140625" style="195" customWidth="1"/>
    <col min="6397" max="6397" width="7.28515625" style="195" customWidth="1"/>
    <col min="6398" max="6398" width="9.85546875" style="195" customWidth="1"/>
    <col min="6399" max="6399" width="7.42578125" style="195" customWidth="1"/>
    <col min="6400" max="6400" width="6.140625" style="195" customWidth="1"/>
    <col min="6401" max="6401" width="6.7109375" style="195" customWidth="1"/>
    <col min="6402" max="6641" width="11.42578125" style="195"/>
    <col min="6642" max="6642" width="2.7109375" style="195" customWidth="1"/>
    <col min="6643" max="6643" width="24.42578125" style="195" customWidth="1"/>
    <col min="6644" max="6644" width="7.7109375" style="195" customWidth="1"/>
    <col min="6645" max="6645" width="8.140625" style="195" customWidth="1"/>
    <col min="6646" max="6647" width="7.85546875" style="195" customWidth="1"/>
    <col min="6648" max="6648" width="7.28515625" style="195" customWidth="1"/>
    <col min="6649" max="6649" width="7.140625" style="195" customWidth="1"/>
    <col min="6650" max="6650" width="7.28515625" style="195" customWidth="1"/>
    <col min="6651" max="6651" width="7.7109375" style="195" customWidth="1"/>
    <col min="6652" max="6652" width="8.140625" style="195" customWidth="1"/>
    <col min="6653" max="6653" width="7.28515625" style="195" customWidth="1"/>
    <col min="6654" max="6654" width="9.85546875" style="195" customWidth="1"/>
    <col min="6655" max="6655" width="7.42578125" style="195" customWidth="1"/>
    <col min="6656" max="6656" width="6.140625" style="195" customWidth="1"/>
    <col min="6657" max="6657" width="6.7109375" style="195" customWidth="1"/>
    <col min="6658" max="6897" width="11.42578125" style="195"/>
    <col min="6898" max="6898" width="2.7109375" style="195" customWidth="1"/>
    <col min="6899" max="6899" width="24.42578125" style="195" customWidth="1"/>
    <col min="6900" max="6900" width="7.7109375" style="195" customWidth="1"/>
    <col min="6901" max="6901" width="8.140625" style="195" customWidth="1"/>
    <col min="6902" max="6903" width="7.85546875" style="195" customWidth="1"/>
    <col min="6904" max="6904" width="7.28515625" style="195" customWidth="1"/>
    <col min="6905" max="6905" width="7.140625" style="195" customWidth="1"/>
    <col min="6906" max="6906" width="7.28515625" style="195" customWidth="1"/>
    <col min="6907" max="6907" width="7.7109375" style="195" customWidth="1"/>
    <col min="6908" max="6908" width="8.140625" style="195" customWidth="1"/>
    <col min="6909" max="6909" width="7.28515625" style="195" customWidth="1"/>
    <col min="6910" max="6910" width="9.85546875" style="195" customWidth="1"/>
    <col min="6911" max="6911" width="7.42578125" style="195" customWidth="1"/>
    <col min="6912" max="6912" width="6.140625" style="195" customWidth="1"/>
    <col min="6913" max="6913" width="6.7109375" style="195" customWidth="1"/>
    <col min="6914" max="7153" width="11.42578125" style="195"/>
    <col min="7154" max="7154" width="2.7109375" style="195" customWidth="1"/>
    <col min="7155" max="7155" width="24.42578125" style="195" customWidth="1"/>
    <col min="7156" max="7156" width="7.7109375" style="195" customWidth="1"/>
    <col min="7157" max="7157" width="8.140625" style="195" customWidth="1"/>
    <col min="7158" max="7159" width="7.85546875" style="195" customWidth="1"/>
    <col min="7160" max="7160" width="7.28515625" style="195" customWidth="1"/>
    <col min="7161" max="7161" width="7.140625" style="195" customWidth="1"/>
    <col min="7162" max="7162" width="7.28515625" style="195" customWidth="1"/>
    <col min="7163" max="7163" width="7.7109375" style="195" customWidth="1"/>
    <col min="7164" max="7164" width="8.140625" style="195" customWidth="1"/>
    <col min="7165" max="7165" width="7.28515625" style="195" customWidth="1"/>
    <col min="7166" max="7166" width="9.85546875" style="195" customWidth="1"/>
    <col min="7167" max="7167" width="7.42578125" style="195" customWidth="1"/>
    <col min="7168" max="7168" width="6.140625" style="195" customWidth="1"/>
    <col min="7169" max="7169" width="6.7109375" style="195" customWidth="1"/>
    <col min="7170" max="7409" width="11.42578125" style="195"/>
    <col min="7410" max="7410" width="2.7109375" style="195" customWidth="1"/>
    <col min="7411" max="7411" width="24.42578125" style="195" customWidth="1"/>
    <col min="7412" max="7412" width="7.7109375" style="195" customWidth="1"/>
    <col min="7413" max="7413" width="8.140625" style="195" customWidth="1"/>
    <col min="7414" max="7415" width="7.85546875" style="195" customWidth="1"/>
    <col min="7416" max="7416" width="7.28515625" style="195" customWidth="1"/>
    <col min="7417" max="7417" width="7.140625" style="195" customWidth="1"/>
    <col min="7418" max="7418" width="7.28515625" style="195" customWidth="1"/>
    <col min="7419" max="7419" width="7.7109375" style="195" customWidth="1"/>
    <col min="7420" max="7420" width="8.140625" style="195" customWidth="1"/>
    <col min="7421" max="7421" width="7.28515625" style="195" customWidth="1"/>
    <col min="7422" max="7422" width="9.85546875" style="195" customWidth="1"/>
    <col min="7423" max="7423" width="7.42578125" style="195" customWidth="1"/>
    <col min="7424" max="7424" width="6.140625" style="195" customWidth="1"/>
    <col min="7425" max="7425" width="6.7109375" style="195" customWidth="1"/>
    <col min="7426" max="7665" width="11.42578125" style="195"/>
    <col min="7666" max="7666" width="2.7109375" style="195" customWidth="1"/>
    <col min="7667" max="7667" width="24.42578125" style="195" customWidth="1"/>
    <col min="7668" max="7668" width="7.7109375" style="195" customWidth="1"/>
    <col min="7669" max="7669" width="8.140625" style="195" customWidth="1"/>
    <col min="7670" max="7671" width="7.85546875" style="195" customWidth="1"/>
    <col min="7672" max="7672" width="7.28515625" style="195" customWidth="1"/>
    <col min="7673" max="7673" width="7.140625" style="195" customWidth="1"/>
    <col min="7674" max="7674" width="7.28515625" style="195" customWidth="1"/>
    <col min="7675" max="7675" width="7.7109375" style="195" customWidth="1"/>
    <col min="7676" max="7676" width="8.140625" style="195" customWidth="1"/>
    <col min="7677" max="7677" width="7.28515625" style="195" customWidth="1"/>
    <col min="7678" max="7678" width="9.85546875" style="195" customWidth="1"/>
    <col min="7679" max="7679" width="7.42578125" style="195" customWidth="1"/>
    <col min="7680" max="7680" width="6.140625" style="195" customWidth="1"/>
    <col min="7681" max="7681" width="6.7109375" style="195" customWidth="1"/>
    <col min="7682" max="7921" width="11.42578125" style="195"/>
    <col min="7922" max="7922" width="2.7109375" style="195" customWidth="1"/>
    <col min="7923" max="7923" width="24.42578125" style="195" customWidth="1"/>
    <col min="7924" max="7924" width="7.7109375" style="195" customWidth="1"/>
    <col min="7925" max="7925" width="8.140625" style="195" customWidth="1"/>
    <col min="7926" max="7927" width="7.85546875" style="195" customWidth="1"/>
    <col min="7928" max="7928" width="7.28515625" style="195" customWidth="1"/>
    <col min="7929" max="7929" width="7.140625" style="195" customWidth="1"/>
    <col min="7930" max="7930" width="7.28515625" style="195" customWidth="1"/>
    <col min="7931" max="7931" width="7.7109375" style="195" customWidth="1"/>
    <col min="7932" max="7932" width="8.140625" style="195" customWidth="1"/>
    <col min="7933" max="7933" width="7.28515625" style="195" customWidth="1"/>
    <col min="7934" max="7934" width="9.85546875" style="195" customWidth="1"/>
    <col min="7935" max="7935" width="7.42578125" style="195" customWidth="1"/>
    <col min="7936" max="7936" width="6.140625" style="195" customWidth="1"/>
    <col min="7937" max="7937" width="6.7109375" style="195" customWidth="1"/>
    <col min="7938" max="8177" width="11.42578125" style="195"/>
    <col min="8178" max="8178" width="2.7109375" style="195" customWidth="1"/>
    <col min="8179" max="8179" width="24.42578125" style="195" customWidth="1"/>
    <col min="8180" max="8180" width="7.7109375" style="195" customWidth="1"/>
    <col min="8181" max="8181" width="8.140625" style="195" customWidth="1"/>
    <col min="8182" max="8183" width="7.85546875" style="195" customWidth="1"/>
    <col min="8184" max="8184" width="7.28515625" style="195" customWidth="1"/>
    <col min="8185" max="8185" width="7.140625" style="195" customWidth="1"/>
    <col min="8186" max="8186" width="7.28515625" style="195" customWidth="1"/>
    <col min="8187" max="8187" width="7.7109375" style="195" customWidth="1"/>
    <col min="8188" max="8188" width="8.140625" style="195" customWidth="1"/>
    <col min="8189" max="8189" width="7.28515625" style="195" customWidth="1"/>
    <col min="8190" max="8190" width="9.85546875" style="195" customWidth="1"/>
    <col min="8191" max="8191" width="7.42578125" style="195" customWidth="1"/>
    <col min="8192" max="8192" width="6.140625" style="195" customWidth="1"/>
    <col min="8193" max="8193" width="6.7109375" style="195" customWidth="1"/>
    <col min="8194" max="8433" width="11.42578125" style="195"/>
    <col min="8434" max="8434" width="2.7109375" style="195" customWidth="1"/>
    <col min="8435" max="8435" width="24.42578125" style="195" customWidth="1"/>
    <col min="8436" max="8436" width="7.7109375" style="195" customWidth="1"/>
    <col min="8437" max="8437" width="8.140625" style="195" customWidth="1"/>
    <col min="8438" max="8439" width="7.85546875" style="195" customWidth="1"/>
    <col min="8440" max="8440" width="7.28515625" style="195" customWidth="1"/>
    <col min="8441" max="8441" width="7.140625" style="195" customWidth="1"/>
    <col min="8442" max="8442" width="7.28515625" style="195" customWidth="1"/>
    <col min="8443" max="8443" width="7.7109375" style="195" customWidth="1"/>
    <col min="8444" max="8444" width="8.140625" style="195" customWidth="1"/>
    <col min="8445" max="8445" width="7.28515625" style="195" customWidth="1"/>
    <col min="8446" max="8446" width="9.85546875" style="195" customWidth="1"/>
    <col min="8447" max="8447" width="7.42578125" style="195" customWidth="1"/>
    <col min="8448" max="8448" width="6.140625" style="195" customWidth="1"/>
    <col min="8449" max="8449" width="6.7109375" style="195" customWidth="1"/>
    <col min="8450" max="8689" width="11.42578125" style="195"/>
    <col min="8690" max="8690" width="2.7109375" style="195" customWidth="1"/>
    <col min="8691" max="8691" width="24.42578125" style="195" customWidth="1"/>
    <col min="8692" max="8692" width="7.7109375" style="195" customWidth="1"/>
    <col min="8693" max="8693" width="8.140625" style="195" customWidth="1"/>
    <col min="8694" max="8695" width="7.85546875" style="195" customWidth="1"/>
    <col min="8696" max="8696" width="7.28515625" style="195" customWidth="1"/>
    <col min="8697" max="8697" width="7.140625" style="195" customWidth="1"/>
    <col min="8698" max="8698" width="7.28515625" style="195" customWidth="1"/>
    <col min="8699" max="8699" width="7.7109375" style="195" customWidth="1"/>
    <col min="8700" max="8700" width="8.140625" style="195" customWidth="1"/>
    <col min="8701" max="8701" width="7.28515625" style="195" customWidth="1"/>
    <col min="8702" max="8702" width="9.85546875" style="195" customWidth="1"/>
    <col min="8703" max="8703" width="7.42578125" style="195" customWidth="1"/>
    <col min="8704" max="8704" width="6.140625" style="195" customWidth="1"/>
    <col min="8705" max="8705" width="6.7109375" style="195" customWidth="1"/>
    <col min="8706" max="8945" width="11.42578125" style="195"/>
    <col min="8946" max="8946" width="2.7109375" style="195" customWidth="1"/>
    <col min="8947" max="8947" width="24.42578125" style="195" customWidth="1"/>
    <col min="8948" max="8948" width="7.7109375" style="195" customWidth="1"/>
    <col min="8949" max="8949" width="8.140625" style="195" customWidth="1"/>
    <col min="8950" max="8951" width="7.85546875" style="195" customWidth="1"/>
    <col min="8952" max="8952" width="7.28515625" style="195" customWidth="1"/>
    <col min="8953" max="8953" width="7.140625" style="195" customWidth="1"/>
    <col min="8954" max="8954" width="7.28515625" style="195" customWidth="1"/>
    <col min="8955" max="8955" width="7.7109375" style="195" customWidth="1"/>
    <col min="8956" max="8956" width="8.140625" style="195" customWidth="1"/>
    <col min="8957" max="8957" width="7.28515625" style="195" customWidth="1"/>
    <col min="8958" max="8958" width="9.85546875" style="195" customWidth="1"/>
    <col min="8959" max="8959" width="7.42578125" style="195" customWidth="1"/>
    <col min="8960" max="8960" width="6.140625" style="195" customWidth="1"/>
    <col min="8961" max="8961" width="6.7109375" style="195" customWidth="1"/>
    <col min="8962" max="9201" width="11.42578125" style="195"/>
    <col min="9202" max="9202" width="2.7109375" style="195" customWidth="1"/>
    <col min="9203" max="9203" width="24.42578125" style="195" customWidth="1"/>
    <col min="9204" max="9204" width="7.7109375" style="195" customWidth="1"/>
    <col min="9205" max="9205" width="8.140625" style="195" customWidth="1"/>
    <col min="9206" max="9207" width="7.85546875" style="195" customWidth="1"/>
    <col min="9208" max="9208" width="7.28515625" style="195" customWidth="1"/>
    <col min="9209" max="9209" width="7.140625" style="195" customWidth="1"/>
    <col min="9210" max="9210" width="7.28515625" style="195" customWidth="1"/>
    <col min="9211" max="9211" width="7.7109375" style="195" customWidth="1"/>
    <col min="9212" max="9212" width="8.140625" style="195" customWidth="1"/>
    <col min="9213" max="9213" width="7.28515625" style="195" customWidth="1"/>
    <col min="9214" max="9214" width="9.85546875" style="195" customWidth="1"/>
    <col min="9215" max="9215" width="7.42578125" style="195" customWidth="1"/>
    <col min="9216" max="9216" width="6.140625" style="195" customWidth="1"/>
    <col min="9217" max="9217" width="6.7109375" style="195" customWidth="1"/>
    <col min="9218" max="9457" width="11.42578125" style="195"/>
    <col min="9458" max="9458" width="2.7109375" style="195" customWidth="1"/>
    <col min="9459" max="9459" width="24.42578125" style="195" customWidth="1"/>
    <col min="9460" max="9460" width="7.7109375" style="195" customWidth="1"/>
    <col min="9461" max="9461" width="8.140625" style="195" customWidth="1"/>
    <col min="9462" max="9463" width="7.85546875" style="195" customWidth="1"/>
    <col min="9464" max="9464" width="7.28515625" style="195" customWidth="1"/>
    <col min="9465" max="9465" width="7.140625" style="195" customWidth="1"/>
    <col min="9466" max="9466" width="7.28515625" style="195" customWidth="1"/>
    <col min="9467" max="9467" width="7.7109375" style="195" customWidth="1"/>
    <col min="9468" max="9468" width="8.140625" style="195" customWidth="1"/>
    <col min="9469" max="9469" width="7.28515625" style="195" customWidth="1"/>
    <col min="9470" max="9470" width="9.85546875" style="195" customWidth="1"/>
    <col min="9471" max="9471" width="7.42578125" style="195" customWidth="1"/>
    <col min="9472" max="9472" width="6.140625" style="195" customWidth="1"/>
    <col min="9473" max="9473" width="6.7109375" style="195" customWidth="1"/>
    <col min="9474" max="9713" width="11.42578125" style="195"/>
    <col min="9714" max="9714" width="2.7109375" style="195" customWidth="1"/>
    <col min="9715" max="9715" width="24.42578125" style="195" customWidth="1"/>
    <col min="9716" max="9716" width="7.7109375" style="195" customWidth="1"/>
    <col min="9717" max="9717" width="8.140625" style="195" customWidth="1"/>
    <col min="9718" max="9719" width="7.85546875" style="195" customWidth="1"/>
    <col min="9720" max="9720" width="7.28515625" style="195" customWidth="1"/>
    <col min="9721" max="9721" width="7.140625" style="195" customWidth="1"/>
    <col min="9722" max="9722" width="7.28515625" style="195" customWidth="1"/>
    <col min="9723" max="9723" width="7.7109375" style="195" customWidth="1"/>
    <col min="9724" max="9724" width="8.140625" style="195" customWidth="1"/>
    <col min="9725" max="9725" width="7.28515625" style="195" customWidth="1"/>
    <col min="9726" max="9726" width="9.85546875" style="195" customWidth="1"/>
    <col min="9727" max="9727" width="7.42578125" style="195" customWidth="1"/>
    <col min="9728" max="9728" width="6.140625" style="195" customWidth="1"/>
    <col min="9729" max="9729" width="6.7109375" style="195" customWidth="1"/>
    <col min="9730" max="9969" width="11.42578125" style="195"/>
    <col min="9970" max="9970" width="2.7109375" style="195" customWidth="1"/>
    <col min="9971" max="9971" width="24.42578125" style="195" customWidth="1"/>
    <col min="9972" max="9972" width="7.7109375" style="195" customWidth="1"/>
    <col min="9973" max="9973" width="8.140625" style="195" customWidth="1"/>
    <col min="9974" max="9975" width="7.85546875" style="195" customWidth="1"/>
    <col min="9976" max="9976" width="7.28515625" style="195" customWidth="1"/>
    <col min="9977" max="9977" width="7.140625" style="195" customWidth="1"/>
    <col min="9978" max="9978" width="7.28515625" style="195" customWidth="1"/>
    <col min="9979" max="9979" width="7.7109375" style="195" customWidth="1"/>
    <col min="9980" max="9980" width="8.140625" style="195" customWidth="1"/>
    <col min="9981" max="9981" width="7.28515625" style="195" customWidth="1"/>
    <col min="9982" max="9982" width="9.85546875" style="195" customWidth="1"/>
    <col min="9983" max="9983" width="7.42578125" style="195" customWidth="1"/>
    <col min="9984" max="9984" width="6.140625" style="195" customWidth="1"/>
    <col min="9985" max="9985" width="6.7109375" style="195" customWidth="1"/>
    <col min="9986" max="10225" width="11.42578125" style="195"/>
    <col min="10226" max="10226" width="2.7109375" style="195" customWidth="1"/>
    <col min="10227" max="10227" width="24.42578125" style="195" customWidth="1"/>
    <col min="10228" max="10228" width="7.7109375" style="195" customWidth="1"/>
    <col min="10229" max="10229" width="8.140625" style="195" customWidth="1"/>
    <col min="10230" max="10231" width="7.85546875" style="195" customWidth="1"/>
    <col min="10232" max="10232" width="7.28515625" style="195" customWidth="1"/>
    <col min="10233" max="10233" width="7.140625" style="195" customWidth="1"/>
    <col min="10234" max="10234" width="7.28515625" style="195" customWidth="1"/>
    <col min="10235" max="10235" width="7.7109375" style="195" customWidth="1"/>
    <col min="10236" max="10236" width="8.140625" style="195" customWidth="1"/>
    <col min="10237" max="10237" width="7.28515625" style="195" customWidth="1"/>
    <col min="10238" max="10238" width="9.85546875" style="195" customWidth="1"/>
    <col min="10239" max="10239" width="7.42578125" style="195" customWidth="1"/>
    <col min="10240" max="10240" width="6.140625" style="195" customWidth="1"/>
    <col min="10241" max="10241" width="6.7109375" style="195" customWidth="1"/>
    <col min="10242" max="10481" width="11.42578125" style="195"/>
    <col min="10482" max="10482" width="2.7109375" style="195" customWidth="1"/>
    <col min="10483" max="10483" width="24.42578125" style="195" customWidth="1"/>
    <col min="10484" max="10484" width="7.7109375" style="195" customWidth="1"/>
    <col min="10485" max="10485" width="8.140625" style="195" customWidth="1"/>
    <col min="10486" max="10487" width="7.85546875" style="195" customWidth="1"/>
    <col min="10488" max="10488" width="7.28515625" style="195" customWidth="1"/>
    <col min="10489" max="10489" width="7.140625" style="195" customWidth="1"/>
    <col min="10490" max="10490" width="7.28515625" style="195" customWidth="1"/>
    <col min="10491" max="10491" width="7.7109375" style="195" customWidth="1"/>
    <col min="10492" max="10492" width="8.140625" style="195" customWidth="1"/>
    <col min="10493" max="10493" width="7.28515625" style="195" customWidth="1"/>
    <col min="10494" max="10494" width="9.85546875" style="195" customWidth="1"/>
    <col min="10495" max="10495" width="7.42578125" style="195" customWidth="1"/>
    <col min="10496" max="10496" width="6.140625" style="195" customWidth="1"/>
    <col min="10497" max="10497" width="6.7109375" style="195" customWidth="1"/>
    <col min="10498" max="10737" width="11.42578125" style="195"/>
    <col min="10738" max="10738" width="2.7109375" style="195" customWidth="1"/>
    <col min="10739" max="10739" width="24.42578125" style="195" customWidth="1"/>
    <col min="10740" max="10740" width="7.7109375" style="195" customWidth="1"/>
    <col min="10741" max="10741" width="8.140625" style="195" customWidth="1"/>
    <col min="10742" max="10743" width="7.85546875" style="195" customWidth="1"/>
    <col min="10744" max="10744" width="7.28515625" style="195" customWidth="1"/>
    <col min="10745" max="10745" width="7.140625" style="195" customWidth="1"/>
    <col min="10746" max="10746" width="7.28515625" style="195" customWidth="1"/>
    <col min="10747" max="10747" width="7.7109375" style="195" customWidth="1"/>
    <col min="10748" max="10748" width="8.140625" style="195" customWidth="1"/>
    <col min="10749" max="10749" width="7.28515625" style="195" customWidth="1"/>
    <col min="10750" max="10750" width="9.85546875" style="195" customWidth="1"/>
    <col min="10751" max="10751" width="7.42578125" style="195" customWidth="1"/>
    <col min="10752" max="10752" width="6.140625" style="195" customWidth="1"/>
    <col min="10753" max="10753" width="6.7109375" style="195" customWidth="1"/>
    <col min="10754" max="10993" width="11.42578125" style="195"/>
    <col min="10994" max="10994" width="2.7109375" style="195" customWidth="1"/>
    <col min="10995" max="10995" width="24.42578125" style="195" customWidth="1"/>
    <col min="10996" max="10996" width="7.7109375" style="195" customWidth="1"/>
    <col min="10997" max="10997" width="8.140625" style="195" customWidth="1"/>
    <col min="10998" max="10999" width="7.85546875" style="195" customWidth="1"/>
    <col min="11000" max="11000" width="7.28515625" style="195" customWidth="1"/>
    <col min="11001" max="11001" width="7.140625" style="195" customWidth="1"/>
    <col min="11002" max="11002" width="7.28515625" style="195" customWidth="1"/>
    <col min="11003" max="11003" width="7.7109375" style="195" customWidth="1"/>
    <col min="11004" max="11004" width="8.140625" style="195" customWidth="1"/>
    <col min="11005" max="11005" width="7.28515625" style="195" customWidth="1"/>
    <col min="11006" max="11006" width="9.85546875" style="195" customWidth="1"/>
    <col min="11007" max="11007" width="7.42578125" style="195" customWidth="1"/>
    <col min="11008" max="11008" width="6.140625" style="195" customWidth="1"/>
    <col min="11009" max="11009" width="6.7109375" style="195" customWidth="1"/>
    <col min="11010" max="11249" width="11.42578125" style="195"/>
    <col min="11250" max="11250" width="2.7109375" style="195" customWidth="1"/>
    <col min="11251" max="11251" width="24.42578125" style="195" customWidth="1"/>
    <col min="11252" max="11252" width="7.7109375" style="195" customWidth="1"/>
    <col min="11253" max="11253" width="8.140625" style="195" customWidth="1"/>
    <col min="11254" max="11255" width="7.85546875" style="195" customWidth="1"/>
    <col min="11256" max="11256" width="7.28515625" style="195" customWidth="1"/>
    <col min="11257" max="11257" width="7.140625" style="195" customWidth="1"/>
    <col min="11258" max="11258" width="7.28515625" style="195" customWidth="1"/>
    <col min="11259" max="11259" width="7.7109375" style="195" customWidth="1"/>
    <col min="11260" max="11260" width="8.140625" style="195" customWidth="1"/>
    <col min="11261" max="11261" width="7.28515625" style="195" customWidth="1"/>
    <col min="11262" max="11262" width="9.85546875" style="195" customWidth="1"/>
    <col min="11263" max="11263" width="7.42578125" style="195" customWidth="1"/>
    <col min="11264" max="11264" width="6.140625" style="195" customWidth="1"/>
    <col min="11265" max="11265" width="6.7109375" style="195" customWidth="1"/>
    <col min="11266" max="11505" width="11.42578125" style="195"/>
    <col min="11506" max="11506" width="2.7109375" style="195" customWidth="1"/>
    <col min="11507" max="11507" width="24.42578125" style="195" customWidth="1"/>
    <col min="11508" max="11508" width="7.7109375" style="195" customWidth="1"/>
    <col min="11509" max="11509" width="8.140625" style="195" customWidth="1"/>
    <col min="11510" max="11511" width="7.85546875" style="195" customWidth="1"/>
    <col min="11512" max="11512" width="7.28515625" style="195" customWidth="1"/>
    <col min="11513" max="11513" width="7.140625" style="195" customWidth="1"/>
    <col min="11514" max="11514" width="7.28515625" style="195" customWidth="1"/>
    <col min="11515" max="11515" width="7.7109375" style="195" customWidth="1"/>
    <col min="11516" max="11516" width="8.140625" style="195" customWidth="1"/>
    <col min="11517" max="11517" width="7.28515625" style="195" customWidth="1"/>
    <col min="11518" max="11518" width="9.85546875" style="195" customWidth="1"/>
    <col min="11519" max="11519" width="7.42578125" style="195" customWidth="1"/>
    <col min="11520" max="11520" width="6.140625" style="195" customWidth="1"/>
    <col min="11521" max="11521" width="6.7109375" style="195" customWidth="1"/>
    <col min="11522" max="11761" width="11.42578125" style="195"/>
    <col min="11762" max="11762" width="2.7109375" style="195" customWidth="1"/>
    <col min="11763" max="11763" width="24.42578125" style="195" customWidth="1"/>
    <col min="11764" max="11764" width="7.7109375" style="195" customWidth="1"/>
    <col min="11765" max="11765" width="8.140625" style="195" customWidth="1"/>
    <col min="11766" max="11767" width="7.85546875" style="195" customWidth="1"/>
    <col min="11768" max="11768" width="7.28515625" style="195" customWidth="1"/>
    <col min="11769" max="11769" width="7.140625" style="195" customWidth="1"/>
    <col min="11770" max="11770" width="7.28515625" style="195" customWidth="1"/>
    <col min="11771" max="11771" width="7.7109375" style="195" customWidth="1"/>
    <col min="11772" max="11772" width="8.140625" style="195" customWidth="1"/>
    <col min="11773" max="11773" width="7.28515625" style="195" customWidth="1"/>
    <col min="11774" max="11774" width="9.85546875" style="195" customWidth="1"/>
    <col min="11775" max="11775" width="7.42578125" style="195" customWidth="1"/>
    <col min="11776" max="11776" width="6.140625" style="195" customWidth="1"/>
    <col min="11777" max="11777" width="6.7109375" style="195" customWidth="1"/>
    <col min="11778" max="12017" width="11.42578125" style="195"/>
    <col min="12018" max="12018" width="2.7109375" style="195" customWidth="1"/>
    <col min="12019" max="12019" width="24.42578125" style="195" customWidth="1"/>
    <col min="12020" max="12020" width="7.7109375" style="195" customWidth="1"/>
    <col min="12021" max="12021" width="8.140625" style="195" customWidth="1"/>
    <col min="12022" max="12023" width="7.85546875" style="195" customWidth="1"/>
    <col min="12024" max="12024" width="7.28515625" style="195" customWidth="1"/>
    <col min="12025" max="12025" width="7.140625" style="195" customWidth="1"/>
    <col min="12026" max="12026" width="7.28515625" style="195" customWidth="1"/>
    <col min="12027" max="12027" width="7.7109375" style="195" customWidth="1"/>
    <col min="12028" max="12028" width="8.140625" style="195" customWidth="1"/>
    <col min="12029" max="12029" width="7.28515625" style="195" customWidth="1"/>
    <col min="12030" max="12030" width="9.85546875" style="195" customWidth="1"/>
    <col min="12031" max="12031" width="7.42578125" style="195" customWidth="1"/>
    <col min="12032" max="12032" width="6.140625" style="195" customWidth="1"/>
    <col min="12033" max="12033" width="6.7109375" style="195" customWidth="1"/>
    <col min="12034" max="12273" width="11.42578125" style="195"/>
    <col min="12274" max="12274" width="2.7109375" style="195" customWidth="1"/>
    <col min="12275" max="12275" width="24.42578125" style="195" customWidth="1"/>
    <col min="12276" max="12276" width="7.7109375" style="195" customWidth="1"/>
    <col min="12277" max="12277" width="8.140625" style="195" customWidth="1"/>
    <col min="12278" max="12279" width="7.85546875" style="195" customWidth="1"/>
    <col min="12280" max="12280" width="7.28515625" style="195" customWidth="1"/>
    <col min="12281" max="12281" width="7.140625" style="195" customWidth="1"/>
    <col min="12282" max="12282" width="7.28515625" style="195" customWidth="1"/>
    <col min="12283" max="12283" width="7.7109375" style="195" customWidth="1"/>
    <col min="12284" max="12284" width="8.140625" style="195" customWidth="1"/>
    <col min="12285" max="12285" width="7.28515625" style="195" customWidth="1"/>
    <col min="12286" max="12286" width="9.85546875" style="195" customWidth="1"/>
    <col min="12287" max="12287" width="7.42578125" style="195" customWidth="1"/>
    <col min="12288" max="12288" width="6.140625" style="195" customWidth="1"/>
    <col min="12289" max="12289" width="6.7109375" style="195" customWidth="1"/>
    <col min="12290" max="12529" width="11.42578125" style="195"/>
    <col min="12530" max="12530" width="2.7109375" style="195" customWidth="1"/>
    <col min="12531" max="12531" width="24.42578125" style="195" customWidth="1"/>
    <col min="12532" max="12532" width="7.7109375" style="195" customWidth="1"/>
    <col min="12533" max="12533" width="8.140625" style="195" customWidth="1"/>
    <col min="12534" max="12535" width="7.85546875" style="195" customWidth="1"/>
    <col min="12536" max="12536" width="7.28515625" style="195" customWidth="1"/>
    <col min="12537" max="12537" width="7.140625" style="195" customWidth="1"/>
    <col min="12538" max="12538" width="7.28515625" style="195" customWidth="1"/>
    <col min="12539" max="12539" width="7.7109375" style="195" customWidth="1"/>
    <col min="12540" max="12540" width="8.140625" style="195" customWidth="1"/>
    <col min="12541" max="12541" width="7.28515625" style="195" customWidth="1"/>
    <col min="12542" max="12542" width="9.85546875" style="195" customWidth="1"/>
    <col min="12543" max="12543" width="7.42578125" style="195" customWidth="1"/>
    <col min="12544" max="12544" width="6.140625" style="195" customWidth="1"/>
    <col min="12545" max="12545" width="6.7109375" style="195" customWidth="1"/>
    <col min="12546" max="12785" width="11.42578125" style="195"/>
    <col min="12786" max="12786" width="2.7109375" style="195" customWidth="1"/>
    <col min="12787" max="12787" width="24.42578125" style="195" customWidth="1"/>
    <col min="12788" max="12788" width="7.7109375" style="195" customWidth="1"/>
    <col min="12789" max="12789" width="8.140625" style="195" customWidth="1"/>
    <col min="12790" max="12791" width="7.85546875" style="195" customWidth="1"/>
    <col min="12792" max="12792" width="7.28515625" style="195" customWidth="1"/>
    <col min="12793" max="12793" width="7.140625" style="195" customWidth="1"/>
    <col min="12794" max="12794" width="7.28515625" style="195" customWidth="1"/>
    <col min="12795" max="12795" width="7.7109375" style="195" customWidth="1"/>
    <col min="12796" max="12796" width="8.140625" style="195" customWidth="1"/>
    <col min="12797" max="12797" width="7.28515625" style="195" customWidth="1"/>
    <col min="12798" max="12798" width="9.85546875" style="195" customWidth="1"/>
    <col min="12799" max="12799" width="7.42578125" style="195" customWidth="1"/>
    <col min="12800" max="12800" width="6.140625" style="195" customWidth="1"/>
    <col min="12801" max="12801" width="6.7109375" style="195" customWidth="1"/>
    <col min="12802" max="13041" width="11.42578125" style="195"/>
    <col min="13042" max="13042" width="2.7109375" style="195" customWidth="1"/>
    <col min="13043" max="13043" width="24.42578125" style="195" customWidth="1"/>
    <col min="13044" max="13044" width="7.7109375" style="195" customWidth="1"/>
    <col min="13045" max="13045" width="8.140625" style="195" customWidth="1"/>
    <col min="13046" max="13047" width="7.85546875" style="195" customWidth="1"/>
    <col min="13048" max="13048" width="7.28515625" style="195" customWidth="1"/>
    <col min="13049" max="13049" width="7.140625" style="195" customWidth="1"/>
    <col min="13050" max="13050" width="7.28515625" style="195" customWidth="1"/>
    <col min="13051" max="13051" width="7.7109375" style="195" customWidth="1"/>
    <col min="13052" max="13052" width="8.140625" style="195" customWidth="1"/>
    <col min="13053" max="13053" width="7.28515625" style="195" customWidth="1"/>
    <col min="13054" max="13054" width="9.85546875" style="195" customWidth="1"/>
    <col min="13055" max="13055" width="7.42578125" style="195" customWidth="1"/>
    <col min="13056" max="13056" width="6.140625" style="195" customWidth="1"/>
    <col min="13057" max="13057" width="6.7109375" style="195" customWidth="1"/>
    <col min="13058" max="13297" width="11.42578125" style="195"/>
    <col min="13298" max="13298" width="2.7109375" style="195" customWidth="1"/>
    <col min="13299" max="13299" width="24.42578125" style="195" customWidth="1"/>
    <col min="13300" max="13300" width="7.7109375" style="195" customWidth="1"/>
    <col min="13301" max="13301" width="8.140625" style="195" customWidth="1"/>
    <col min="13302" max="13303" width="7.85546875" style="195" customWidth="1"/>
    <col min="13304" max="13304" width="7.28515625" style="195" customWidth="1"/>
    <col min="13305" max="13305" width="7.140625" style="195" customWidth="1"/>
    <col min="13306" max="13306" width="7.28515625" style="195" customWidth="1"/>
    <col min="13307" max="13307" width="7.7109375" style="195" customWidth="1"/>
    <col min="13308" max="13308" width="8.140625" style="195" customWidth="1"/>
    <col min="13309" max="13309" width="7.28515625" style="195" customWidth="1"/>
    <col min="13310" max="13310" width="9.85546875" style="195" customWidth="1"/>
    <col min="13311" max="13311" width="7.42578125" style="195" customWidth="1"/>
    <col min="13312" max="13312" width="6.140625" style="195" customWidth="1"/>
    <col min="13313" max="13313" width="6.7109375" style="195" customWidth="1"/>
    <col min="13314" max="13553" width="11.42578125" style="195"/>
    <col min="13554" max="13554" width="2.7109375" style="195" customWidth="1"/>
    <col min="13555" max="13555" width="24.42578125" style="195" customWidth="1"/>
    <col min="13556" max="13556" width="7.7109375" style="195" customWidth="1"/>
    <col min="13557" max="13557" width="8.140625" style="195" customWidth="1"/>
    <col min="13558" max="13559" width="7.85546875" style="195" customWidth="1"/>
    <col min="13560" max="13560" width="7.28515625" style="195" customWidth="1"/>
    <col min="13561" max="13561" width="7.140625" style="195" customWidth="1"/>
    <col min="13562" max="13562" width="7.28515625" style="195" customWidth="1"/>
    <col min="13563" max="13563" width="7.7109375" style="195" customWidth="1"/>
    <col min="13564" max="13564" width="8.140625" style="195" customWidth="1"/>
    <col min="13565" max="13565" width="7.28515625" style="195" customWidth="1"/>
    <col min="13566" max="13566" width="9.85546875" style="195" customWidth="1"/>
    <col min="13567" max="13567" width="7.42578125" style="195" customWidth="1"/>
    <col min="13568" max="13568" width="6.140625" style="195" customWidth="1"/>
    <col min="13569" max="13569" width="6.7109375" style="195" customWidth="1"/>
    <col min="13570" max="13809" width="11.42578125" style="195"/>
    <col min="13810" max="13810" width="2.7109375" style="195" customWidth="1"/>
    <col min="13811" max="13811" width="24.42578125" style="195" customWidth="1"/>
    <col min="13812" max="13812" width="7.7109375" style="195" customWidth="1"/>
    <col min="13813" max="13813" width="8.140625" style="195" customWidth="1"/>
    <col min="13814" max="13815" width="7.85546875" style="195" customWidth="1"/>
    <col min="13816" max="13816" width="7.28515625" style="195" customWidth="1"/>
    <col min="13817" max="13817" width="7.140625" style="195" customWidth="1"/>
    <col min="13818" max="13818" width="7.28515625" style="195" customWidth="1"/>
    <col min="13819" max="13819" width="7.7109375" style="195" customWidth="1"/>
    <col min="13820" max="13820" width="8.140625" style="195" customWidth="1"/>
    <col min="13821" max="13821" width="7.28515625" style="195" customWidth="1"/>
    <col min="13822" max="13822" width="9.85546875" style="195" customWidth="1"/>
    <col min="13823" max="13823" width="7.42578125" style="195" customWidth="1"/>
    <col min="13824" max="13824" width="6.140625" style="195" customWidth="1"/>
    <col min="13825" max="13825" width="6.7109375" style="195" customWidth="1"/>
    <col min="13826" max="14065" width="11.42578125" style="195"/>
    <col min="14066" max="14066" width="2.7109375" style="195" customWidth="1"/>
    <col min="14067" max="14067" width="24.42578125" style="195" customWidth="1"/>
    <col min="14068" max="14068" width="7.7109375" style="195" customWidth="1"/>
    <col min="14069" max="14069" width="8.140625" style="195" customWidth="1"/>
    <col min="14070" max="14071" width="7.85546875" style="195" customWidth="1"/>
    <col min="14072" max="14072" width="7.28515625" style="195" customWidth="1"/>
    <col min="14073" max="14073" width="7.140625" style="195" customWidth="1"/>
    <col min="14074" max="14074" width="7.28515625" style="195" customWidth="1"/>
    <col min="14075" max="14075" width="7.7109375" style="195" customWidth="1"/>
    <col min="14076" max="14076" width="8.140625" style="195" customWidth="1"/>
    <col min="14077" max="14077" width="7.28515625" style="195" customWidth="1"/>
    <col min="14078" max="14078" width="9.85546875" style="195" customWidth="1"/>
    <col min="14079" max="14079" width="7.42578125" style="195" customWidth="1"/>
    <col min="14080" max="14080" width="6.140625" style="195" customWidth="1"/>
    <col min="14081" max="14081" width="6.7109375" style="195" customWidth="1"/>
    <col min="14082" max="14321" width="11.42578125" style="195"/>
    <col min="14322" max="14322" width="2.7109375" style="195" customWidth="1"/>
    <col min="14323" max="14323" width="24.42578125" style="195" customWidth="1"/>
    <col min="14324" max="14324" width="7.7109375" style="195" customWidth="1"/>
    <col min="14325" max="14325" width="8.140625" style="195" customWidth="1"/>
    <col min="14326" max="14327" width="7.85546875" style="195" customWidth="1"/>
    <col min="14328" max="14328" width="7.28515625" style="195" customWidth="1"/>
    <col min="14329" max="14329" width="7.140625" style="195" customWidth="1"/>
    <col min="14330" max="14330" width="7.28515625" style="195" customWidth="1"/>
    <col min="14331" max="14331" width="7.7109375" style="195" customWidth="1"/>
    <col min="14332" max="14332" width="8.140625" style="195" customWidth="1"/>
    <col min="14333" max="14333" width="7.28515625" style="195" customWidth="1"/>
    <col min="14334" max="14334" width="9.85546875" style="195" customWidth="1"/>
    <col min="14335" max="14335" width="7.42578125" style="195" customWidth="1"/>
    <col min="14336" max="14336" width="6.140625" style="195" customWidth="1"/>
    <col min="14337" max="14337" width="6.7109375" style="195" customWidth="1"/>
    <col min="14338" max="14577" width="11.42578125" style="195"/>
    <col min="14578" max="14578" width="2.7109375" style="195" customWidth="1"/>
    <col min="14579" max="14579" width="24.42578125" style="195" customWidth="1"/>
    <col min="14580" max="14580" width="7.7109375" style="195" customWidth="1"/>
    <col min="14581" max="14581" width="8.140625" style="195" customWidth="1"/>
    <col min="14582" max="14583" width="7.85546875" style="195" customWidth="1"/>
    <col min="14584" max="14584" width="7.28515625" style="195" customWidth="1"/>
    <col min="14585" max="14585" width="7.140625" style="195" customWidth="1"/>
    <col min="14586" max="14586" width="7.28515625" style="195" customWidth="1"/>
    <col min="14587" max="14587" width="7.7109375" style="195" customWidth="1"/>
    <col min="14588" max="14588" width="8.140625" style="195" customWidth="1"/>
    <col min="14589" max="14589" width="7.28515625" style="195" customWidth="1"/>
    <col min="14590" max="14590" width="9.85546875" style="195" customWidth="1"/>
    <col min="14591" max="14591" width="7.42578125" style="195" customWidth="1"/>
    <col min="14592" max="14592" width="6.140625" style="195" customWidth="1"/>
    <col min="14593" max="14593" width="6.7109375" style="195" customWidth="1"/>
    <col min="14594" max="14833" width="11.42578125" style="195"/>
    <col min="14834" max="14834" width="2.7109375" style="195" customWidth="1"/>
    <col min="14835" max="14835" width="24.42578125" style="195" customWidth="1"/>
    <col min="14836" max="14836" width="7.7109375" style="195" customWidth="1"/>
    <col min="14837" max="14837" width="8.140625" style="195" customWidth="1"/>
    <col min="14838" max="14839" width="7.85546875" style="195" customWidth="1"/>
    <col min="14840" max="14840" width="7.28515625" style="195" customWidth="1"/>
    <col min="14841" max="14841" width="7.140625" style="195" customWidth="1"/>
    <col min="14842" max="14842" width="7.28515625" style="195" customWidth="1"/>
    <col min="14843" max="14843" width="7.7109375" style="195" customWidth="1"/>
    <col min="14844" max="14844" width="8.140625" style="195" customWidth="1"/>
    <col min="14845" max="14845" width="7.28515625" style="195" customWidth="1"/>
    <col min="14846" max="14846" width="9.85546875" style="195" customWidth="1"/>
    <col min="14847" max="14847" width="7.42578125" style="195" customWidth="1"/>
    <col min="14848" max="14848" width="6.140625" style="195" customWidth="1"/>
    <col min="14849" max="14849" width="6.7109375" style="195" customWidth="1"/>
    <col min="14850" max="15089" width="11.42578125" style="195"/>
    <col min="15090" max="15090" width="2.7109375" style="195" customWidth="1"/>
    <col min="15091" max="15091" width="24.42578125" style="195" customWidth="1"/>
    <col min="15092" max="15092" width="7.7109375" style="195" customWidth="1"/>
    <col min="15093" max="15093" width="8.140625" style="195" customWidth="1"/>
    <col min="15094" max="15095" width="7.85546875" style="195" customWidth="1"/>
    <col min="15096" max="15096" width="7.28515625" style="195" customWidth="1"/>
    <col min="15097" max="15097" width="7.140625" style="195" customWidth="1"/>
    <col min="15098" max="15098" width="7.28515625" style="195" customWidth="1"/>
    <col min="15099" max="15099" width="7.7109375" style="195" customWidth="1"/>
    <col min="15100" max="15100" width="8.140625" style="195" customWidth="1"/>
    <col min="15101" max="15101" width="7.28515625" style="195" customWidth="1"/>
    <col min="15102" max="15102" width="9.85546875" style="195" customWidth="1"/>
    <col min="15103" max="15103" width="7.42578125" style="195" customWidth="1"/>
    <col min="15104" max="15104" width="6.140625" style="195" customWidth="1"/>
    <col min="15105" max="15105" width="6.7109375" style="195" customWidth="1"/>
    <col min="15106" max="15345" width="11.42578125" style="195"/>
    <col min="15346" max="15346" width="2.7109375" style="195" customWidth="1"/>
    <col min="15347" max="15347" width="24.42578125" style="195" customWidth="1"/>
    <col min="15348" max="15348" width="7.7109375" style="195" customWidth="1"/>
    <col min="15349" max="15349" width="8.140625" style="195" customWidth="1"/>
    <col min="15350" max="15351" width="7.85546875" style="195" customWidth="1"/>
    <col min="15352" max="15352" width="7.28515625" style="195" customWidth="1"/>
    <col min="15353" max="15353" width="7.140625" style="195" customWidth="1"/>
    <col min="15354" max="15354" width="7.28515625" style="195" customWidth="1"/>
    <col min="15355" max="15355" width="7.7109375" style="195" customWidth="1"/>
    <col min="15356" max="15356" width="8.140625" style="195" customWidth="1"/>
    <col min="15357" max="15357" width="7.28515625" style="195" customWidth="1"/>
    <col min="15358" max="15358" width="9.85546875" style="195" customWidth="1"/>
    <col min="15359" max="15359" width="7.42578125" style="195" customWidth="1"/>
    <col min="15360" max="15360" width="6.140625" style="195" customWidth="1"/>
    <col min="15361" max="15361" width="6.7109375" style="195" customWidth="1"/>
    <col min="15362" max="15601" width="11.42578125" style="195"/>
    <col min="15602" max="15602" width="2.7109375" style="195" customWidth="1"/>
    <col min="15603" max="15603" width="24.42578125" style="195" customWidth="1"/>
    <col min="15604" max="15604" width="7.7109375" style="195" customWidth="1"/>
    <col min="15605" max="15605" width="8.140625" style="195" customWidth="1"/>
    <col min="15606" max="15607" width="7.85546875" style="195" customWidth="1"/>
    <col min="15608" max="15608" width="7.28515625" style="195" customWidth="1"/>
    <col min="15609" max="15609" width="7.140625" style="195" customWidth="1"/>
    <col min="15610" max="15610" width="7.28515625" style="195" customWidth="1"/>
    <col min="15611" max="15611" width="7.7109375" style="195" customWidth="1"/>
    <col min="15612" max="15612" width="8.140625" style="195" customWidth="1"/>
    <col min="15613" max="15613" width="7.28515625" style="195" customWidth="1"/>
    <col min="15614" max="15614" width="9.85546875" style="195" customWidth="1"/>
    <col min="15615" max="15615" width="7.42578125" style="195" customWidth="1"/>
    <col min="15616" max="15616" width="6.140625" style="195" customWidth="1"/>
    <col min="15617" max="15617" width="6.7109375" style="195" customWidth="1"/>
    <col min="15618" max="15857" width="11.42578125" style="195"/>
    <col min="15858" max="15858" width="2.7109375" style="195" customWidth="1"/>
    <col min="15859" max="15859" width="24.42578125" style="195" customWidth="1"/>
    <col min="15860" max="15860" width="7.7109375" style="195" customWidth="1"/>
    <col min="15861" max="15861" width="8.140625" style="195" customWidth="1"/>
    <col min="15862" max="15863" width="7.85546875" style="195" customWidth="1"/>
    <col min="15864" max="15864" width="7.28515625" style="195" customWidth="1"/>
    <col min="15865" max="15865" width="7.140625" style="195" customWidth="1"/>
    <col min="15866" max="15866" width="7.28515625" style="195" customWidth="1"/>
    <col min="15867" max="15867" width="7.7109375" style="195" customWidth="1"/>
    <col min="15868" max="15868" width="8.140625" style="195" customWidth="1"/>
    <col min="15869" max="15869" width="7.28515625" style="195" customWidth="1"/>
    <col min="15870" max="15870" width="9.85546875" style="195" customWidth="1"/>
    <col min="15871" max="15871" width="7.42578125" style="195" customWidth="1"/>
    <col min="15872" max="15872" width="6.140625" style="195" customWidth="1"/>
    <col min="15873" max="15873" width="6.7109375" style="195" customWidth="1"/>
    <col min="15874" max="16113" width="11.42578125" style="195"/>
    <col min="16114" max="16114" width="2.7109375" style="195" customWidth="1"/>
    <col min="16115" max="16115" width="24.42578125" style="195" customWidth="1"/>
    <col min="16116" max="16116" width="7.7109375" style="195" customWidth="1"/>
    <col min="16117" max="16117" width="8.140625" style="195" customWidth="1"/>
    <col min="16118" max="16119" width="7.85546875" style="195" customWidth="1"/>
    <col min="16120" max="16120" width="7.28515625" style="195" customWidth="1"/>
    <col min="16121" max="16121" width="7.140625" style="195" customWidth="1"/>
    <col min="16122" max="16122" width="7.28515625" style="195" customWidth="1"/>
    <col min="16123" max="16123" width="7.7109375" style="195" customWidth="1"/>
    <col min="16124" max="16124" width="8.140625" style="195" customWidth="1"/>
    <col min="16125" max="16125" width="7.28515625" style="195" customWidth="1"/>
    <col min="16126" max="16126" width="9.85546875" style="195" customWidth="1"/>
    <col min="16127" max="16127" width="7.42578125" style="195" customWidth="1"/>
    <col min="16128" max="16128" width="6.140625" style="195" customWidth="1"/>
    <col min="16129" max="16129" width="6.7109375" style="195" customWidth="1"/>
    <col min="16130" max="16384" width="11.42578125" style="195"/>
  </cols>
  <sheetData>
    <row r="1" spans="1:31" s="194" customFormat="1" x14ac:dyDescent="0.2">
      <c r="A1" s="592"/>
      <c r="B1" s="593"/>
      <c r="C1" s="595">
        <v>2020</v>
      </c>
      <c r="D1" s="595"/>
      <c r="E1" s="594"/>
      <c r="F1" s="591"/>
      <c r="G1" s="591"/>
      <c r="H1" s="591"/>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42" customHeight="1" x14ac:dyDescent="0.3">
      <c r="B2" s="718" t="s">
        <v>2682</v>
      </c>
      <c r="C2" s="718"/>
      <c r="D2" s="599"/>
      <c r="F2" s="717" t="s">
        <v>2683</v>
      </c>
      <c r="G2" s="717"/>
      <c r="H2" s="717"/>
      <c r="I2" s="717"/>
      <c r="J2" s="717"/>
    </row>
    <row r="3" spans="1:31" x14ac:dyDescent="0.3">
      <c r="B3" s="598" t="s">
        <v>1234</v>
      </c>
      <c r="C3" s="597">
        <v>335207.59821999993</v>
      </c>
      <c r="D3" s="600"/>
    </row>
    <row r="4" spans="1:31" x14ac:dyDescent="0.3">
      <c r="B4" s="596" t="s">
        <v>1235</v>
      </c>
      <c r="C4" s="601">
        <v>176675.35986999999</v>
      </c>
      <c r="D4" s="600"/>
    </row>
    <row r="5" spans="1:31" x14ac:dyDescent="0.3">
      <c r="B5" s="596" t="s">
        <v>1236</v>
      </c>
      <c r="C5" s="597">
        <v>151294.47210999994</v>
      </c>
      <c r="D5" s="600"/>
    </row>
    <row r="6" spans="1:31" x14ac:dyDescent="0.3">
      <c r="B6" s="596" t="s">
        <v>70</v>
      </c>
      <c r="C6" s="597">
        <v>7237.7662400000008</v>
      </c>
      <c r="D6" s="600"/>
    </row>
    <row r="7" spans="1:31" x14ac:dyDescent="0.3">
      <c r="B7" s="598" t="s">
        <v>1237</v>
      </c>
      <c r="C7" s="601">
        <v>1008685.4304899997</v>
      </c>
      <c r="D7" s="600"/>
    </row>
    <row r="8" spans="1:31" x14ac:dyDescent="0.3">
      <c r="B8" s="596" t="s">
        <v>1235</v>
      </c>
      <c r="C8" s="597">
        <v>939885.93933999969</v>
      </c>
      <c r="D8" s="600"/>
    </row>
    <row r="9" spans="1:31" x14ac:dyDescent="0.3">
      <c r="B9" s="596" t="s">
        <v>1236</v>
      </c>
      <c r="C9" s="597">
        <v>64309.49576000002</v>
      </c>
      <c r="D9" s="600"/>
    </row>
    <row r="10" spans="1:31" x14ac:dyDescent="0.3">
      <c r="B10" s="596" t="s">
        <v>70</v>
      </c>
      <c r="C10" s="597">
        <v>4489.9953900000046</v>
      </c>
      <c r="D10" s="600"/>
    </row>
    <row r="11" spans="1:31" x14ac:dyDescent="0.3">
      <c r="B11" s="598" t="s">
        <v>2685</v>
      </c>
      <c r="C11" s="601">
        <v>-673477.83226999978</v>
      </c>
      <c r="D11" s="600"/>
    </row>
    <row r="12" spans="1:31" x14ac:dyDescent="0.3">
      <c r="B12" s="198" t="s">
        <v>2684</v>
      </c>
    </row>
  </sheetData>
  <mergeCells count="2">
    <mergeCell ref="F2:J2"/>
    <mergeCell ref="B2:C2"/>
  </mergeCells>
  <printOptions horizontalCentered="1"/>
  <pageMargins left="0.59055118110236227" right="0.59055118110236227" top="0.78740157480314965" bottom="0.78740157480314965" header="0.39370078740157483" footer="0.39370078740157483"/>
  <pageSetup paperSize="11" scale="68" orientation="landscape" horizontalDpi="1200" verticalDpi="1200" r:id="rId1"/>
  <headerFooter alignWithMargins="0">
    <oddHeader xml:space="preserve">&amp;L&amp;"Arial,Cursiva"&amp;8&amp;UDinámica de Comercio Exterior Forestal 2005-2016 </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5637F-A8DA-47D7-BCFD-95078357DACF}">
  <dimension ref="A2:C19"/>
  <sheetViews>
    <sheetView workbookViewId="0">
      <selection activeCell="C7" sqref="C7"/>
    </sheetView>
  </sheetViews>
  <sheetFormatPr baseColWidth="10" defaultRowHeight="15" x14ac:dyDescent="0.25"/>
  <cols>
    <col min="1" max="1" width="16" customWidth="1"/>
    <col min="2" max="2" width="57.42578125" customWidth="1"/>
    <col min="3" max="3" width="15.42578125" style="133" customWidth="1"/>
  </cols>
  <sheetData>
    <row r="2" spans="1:3" x14ac:dyDescent="0.25">
      <c r="A2" s="716" t="s">
        <v>2686</v>
      </c>
      <c r="B2" s="716"/>
      <c r="C2" s="716"/>
    </row>
    <row r="3" spans="1:3" ht="25.5" x14ac:dyDescent="0.25">
      <c r="A3" s="199" t="s">
        <v>679</v>
      </c>
      <c r="B3" s="199" t="s">
        <v>680</v>
      </c>
      <c r="C3" s="200" t="s">
        <v>1238</v>
      </c>
    </row>
    <row r="4" spans="1:3" x14ac:dyDescent="0.25">
      <c r="A4" s="201" t="s">
        <v>1239</v>
      </c>
      <c r="B4" s="201"/>
      <c r="C4" s="202">
        <f>SUM(C5:C8)</f>
        <v>1772579.1</v>
      </c>
    </row>
    <row r="5" spans="1:3" x14ac:dyDescent="0.25">
      <c r="A5">
        <v>106190000</v>
      </c>
      <c r="B5" t="s">
        <v>1240</v>
      </c>
      <c r="C5" s="133">
        <v>109200</v>
      </c>
    </row>
    <row r="6" spans="1:3" x14ac:dyDescent="0.25">
      <c r="A6">
        <v>106200000</v>
      </c>
      <c r="B6" t="s">
        <v>1241</v>
      </c>
      <c r="C6" s="133">
        <v>1612313.99</v>
      </c>
    </row>
    <row r="7" spans="1:3" x14ac:dyDescent="0.25">
      <c r="A7">
        <v>106310000</v>
      </c>
      <c r="B7" t="s">
        <v>1242</v>
      </c>
      <c r="C7" s="133">
        <v>1600</v>
      </c>
    </row>
    <row r="8" spans="1:3" x14ac:dyDescent="0.25">
      <c r="A8">
        <v>106900000</v>
      </c>
      <c r="B8" t="s">
        <v>1240</v>
      </c>
      <c r="C8" s="133">
        <v>49465.109999999986</v>
      </c>
    </row>
    <row r="9" spans="1:3" ht="24" customHeight="1" x14ac:dyDescent="0.25">
      <c r="A9" s="719" t="s">
        <v>1243</v>
      </c>
      <c r="B9" s="719"/>
      <c r="C9" s="173">
        <f>SUM(C10:C11)</f>
        <v>3725693.6900000004</v>
      </c>
    </row>
    <row r="10" spans="1:3" x14ac:dyDescent="0.25">
      <c r="A10" s="174" t="s">
        <v>1244</v>
      </c>
      <c r="B10" s="134" t="s">
        <v>1245</v>
      </c>
      <c r="C10" s="133">
        <v>1325676</v>
      </c>
    </row>
    <row r="11" spans="1:3" x14ac:dyDescent="0.25">
      <c r="A11" s="174" t="s">
        <v>1246</v>
      </c>
      <c r="B11" t="s">
        <v>1240</v>
      </c>
      <c r="C11" s="133">
        <v>2400017.6900000004</v>
      </c>
    </row>
    <row r="12" spans="1:3" x14ac:dyDescent="0.25">
      <c r="A12" s="131" t="s">
        <v>1247</v>
      </c>
      <c r="C12" s="173">
        <f>SUM(C13)</f>
        <v>353883.21</v>
      </c>
    </row>
    <row r="13" spans="1:3" x14ac:dyDescent="0.25">
      <c r="A13">
        <v>4106320000</v>
      </c>
      <c r="B13" t="s">
        <v>1248</v>
      </c>
      <c r="C13" s="133">
        <v>353883.21</v>
      </c>
    </row>
    <row r="14" spans="1:3" x14ac:dyDescent="0.25">
      <c r="A14" s="131" t="s">
        <v>1249</v>
      </c>
      <c r="C14" s="173">
        <f>SUM(C15)</f>
        <v>705802.3</v>
      </c>
    </row>
    <row r="15" spans="1:3" x14ac:dyDescent="0.25">
      <c r="A15">
        <v>5105392000</v>
      </c>
      <c r="B15" t="s">
        <v>1250</v>
      </c>
      <c r="C15" s="133">
        <v>705802.3</v>
      </c>
    </row>
    <row r="16" spans="1:3" x14ac:dyDescent="0.25">
      <c r="A16" s="131" t="s">
        <v>1251</v>
      </c>
      <c r="C16" s="173">
        <f>SUM(C17)</f>
        <v>679807.94000000006</v>
      </c>
    </row>
    <row r="17" spans="1:3" ht="54" customHeight="1" x14ac:dyDescent="0.25">
      <c r="A17" s="203">
        <v>9705000000</v>
      </c>
      <c r="B17" s="204" t="s">
        <v>1252</v>
      </c>
      <c r="C17" s="205">
        <v>679807.94000000006</v>
      </c>
    </row>
    <row r="18" spans="1:3" x14ac:dyDescent="0.25">
      <c r="A18" s="206" t="s">
        <v>43</v>
      </c>
      <c r="B18" s="206"/>
      <c r="C18" s="207">
        <f>SUM(C4,C9,C12,C14,C16)</f>
        <v>7237766.2400000012</v>
      </c>
    </row>
    <row r="19" spans="1:3" x14ac:dyDescent="0.25">
      <c r="A19" s="180" t="s">
        <v>785</v>
      </c>
    </row>
  </sheetData>
  <mergeCells count="2">
    <mergeCell ref="A2:C2"/>
    <mergeCell ref="A9:B9"/>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3A07-E25A-484A-BD52-085DBA38C9FB}">
  <dimension ref="A2:P22"/>
  <sheetViews>
    <sheetView workbookViewId="0">
      <selection activeCell="A3" sqref="A3"/>
    </sheetView>
  </sheetViews>
  <sheetFormatPr baseColWidth="10" defaultRowHeight="15" x14ac:dyDescent="0.25"/>
  <cols>
    <col min="1" max="1" width="16" style="148" customWidth="1"/>
    <col min="2" max="2" width="57.42578125" style="209" customWidth="1"/>
    <col min="3" max="3" width="15.42578125" style="148" customWidth="1"/>
    <col min="4" max="5" width="11.42578125" style="148"/>
    <col min="6" max="6" width="22.140625" customWidth="1"/>
    <col min="17" max="16384" width="11.42578125" style="148"/>
  </cols>
  <sheetData>
    <row r="2" spans="1:16" x14ac:dyDescent="0.25">
      <c r="A2" s="716" t="s">
        <v>2687</v>
      </c>
      <c r="B2" s="716"/>
      <c r="C2" s="716"/>
    </row>
    <row r="3" spans="1:16" ht="25.5" x14ac:dyDescent="0.25">
      <c r="A3" s="199" t="s">
        <v>679</v>
      </c>
      <c r="B3" s="199" t="s">
        <v>680</v>
      </c>
      <c r="C3" s="200" t="s">
        <v>1162</v>
      </c>
      <c r="F3" t="s">
        <v>1323</v>
      </c>
      <c r="G3" t="s">
        <v>1324</v>
      </c>
    </row>
    <row r="4" spans="1:16" x14ac:dyDescent="0.25">
      <c r="A4" s="208" t="s">
        <v>1239</v>
      </c>
      <c r="C4" s="210">
        <f>SUM(C6:C9)</f>
        <v>22002.959999999999</v>
      </c>
      <c r="F4" t="s">
        <v>1327</v>
      </c>
      <c r="G4">
        <v>79</v>
      </c>
      <c r="I4" s="720" t="s">
        <v>2688</v>
      </c>
      <c r="J4" s="720"/>
      <c r="K4" s="720"/>
      <c r="L4" s="720"/>
      <c r="M4" s="720"/>
      <c r="N4" s="720"/>
      <c r="O4" s="720"/>
      <c r="P4" s="720"/>
    </row>
    <row r="5" spans="1:16" x14ac:dyDescent="0.25">
      <c r="A5" s="211" t="s">
        <v>1253</v>
      </c>
      <c r="B5" s="209" t="s">
        <v>684</v>
      </c>
      <c r="C5" s="167">
        <v>3670.8999999999996</v>
      </c>
      <c r="F5" t="s">
        <v>1293</v>
      </c>
      <c r="G5">
        <v>47</v>
      </c>
      <c r="I5" s="720"/>
      <c r="J5" s="720"/>
      <c r="K5" s="720"/>
      <c r="L5" s="720"/>
      <c r="M5" s="720"/>
      <c r="N5" s="720"/>
      <c r="O5" s="720"/>
      <c r="P5" s="720"/>
    </row>
    <row r="6" spans="1:16" x14ac:dyDescent="0.25">
      <c r="A6" s="211" t="s">
        <v>1254</v>
      </c>
      <c r="B6" s="209" t="s">
        <v>1255</v>
      </c>
      <c r="C6" s="167">
        <v>8371.23</v>
      </c>
      <c r="F6" t="s">
        <v>1280</v>
      </c>
      <c r="G6">
        <v>37</v>
      </c>
    </row>
    <row r="7" spans="1:16" x14ac:dyDescent="0.25">
      <c r="A7" s="211" t="s">
        <v>1256</v>
      </c>
      <c r="B7" s="209" t="s">
        <v>686</v>
      </c>
      <c r="C7" s="167">
        <v>9841.94</v>
      </c>
      <c r="F7" t="s">
        <v>1322</v>
      </c>
      <c r="G7">
        <v>21</v>
      </c>
    </row>
    <row r="8" spans="1:16" x14ac:dyDescent="0.25">
      <c r="A8" s="211" t="s">
        <v>1257</v>
      </c>
      <c r="B8" s="209" t="s">
        <v>684</v>
      </c>
      <c r="C8" s="167">
        <v>836.97</v>
      </c>
      <c r="F8" t="s">
        <v>1291</v>
      </c>
      <c r="G8">
        <v>16</v>
      </c>
    </row>
    <row r="9" spans="1:16" x14ac:dyDescent="0.25">
      <c r="A9" s="211" t="s">
        <v>1258</v>
      </c>
      <c r="B9" s="209" t="s">
        <v>684</v>
      </c>
      <c r="C9" s="167">
        <v>2952.8199999999997</v>
      </c>
      <c r="F9" t="s">
        <v>1295</v>
      </c>
      <c r="G9">
        <v>11</v>
      </c>
    </row>
    <row r="10" spans="1:16" ht="32.25" customHeight="1" x14ac:dyDescent="0.25">
      <c r="A10" s="138" t="s">
        <v>1243</v>
      </c>
      <c r="B10" s="212"/>
      <c r="C10" s="213">
        <f>SUM(C11)</f>
        <v>4445877.9700000044</v>
      </c>
      <c r="F10" t="s">
        <v>1332</v>
      </c>
      <c r="G10">
        <v>10</v>
      </c>
    </row>
    <row r="11" spans="1:16" x14ac:dyDescent="0.25">
      <c r="A11" s="214" t="s">
        <v>1246</v>
      </c>
      <c r="B11" s="142" t="s">
        <v>684</v>
      </c>
      <c r="C11" s="215">
        <v>4445877.9700000044</v>
      </c>
      <c r="F11" t="s">
        <v>1292</v>
      </c>
      <c r="G11">
        <v>5</v>
      </c>
    </row>
    <row r="12" spans="1:16" x14ac:dyDescent="0.25">
      <c r="A12" s="208" t="s">
        <v>1249</v>
      </c>
      <c r="C12" s="210">
        <f>SUM(C13)</f>
        <v>8100</v>
      </c>
      <c r="F12" t="s">
        <v>1333</v>
      </c>
      <c r="G12">
        <v>5</v>
      </c>
    </row>
    <row r="13" spans="1:16" x14ac:dyDescent="0.25">
      <c r="A13" s="211" t="s">
        <v>1259</v>
      </c>
      <c r="B13" s="209" t="s">
        <v>1260</v>
      </c>
      <c r="C13" s="167">
        <v>8100</v>
      </c>
      <c r="F13" t="s">
        <v>1321</v>
      </c>
      <c r="G13">
        <v>4</v>
      </c>
    </row>
    <row r="14" spans="1:16" x14ac:dyDescent="0.25">
      <c r="A14" s="208" t="s">
        <v>1251</v>
      </c>
      <c r="C14" s="210">
        <f>SUM(C15)</f>
        <v>14014.460000000001</v>
      </c>
      <c r="F14" t="s">
        <v>1320</v>
      </c>
      <c r="G14">
        <v>3</v>
      </c>
    </row>
    <row r="15" spans="1:16" ht="47.25" customHeight="1" x14ac:dyDescent="0.25">
      <c r="A15" s="216" t="s">
        <v>1261</v>
      </c>
      <c r="B15" s="217" t="s">
        <v>1262</v>
      </c>
      <c r="C15" s="218">
        <v>14014.460000000001</v>
      </c>
      <c r="F15" t="s">
        <v>1334</v>
      </c>
      <c r="G15">
        <v>3</v>
      </c>
    </row>
    <row r="16" spans="1:16" x14ac:dyDescent="0.25">
      <c r="A16" s="219" t="s">
        <v>43</v>
      </c>
      <c r="B16" s="220"/>
      <c r="C16" s="221">
        <f>SUM(C4,C10,C12,C14)</f>
        <v>4489995.3900000043</v>
      </c>
      <c r="F16" t="s">
        <v>1287</v>
      </c>
      <c r="G16">
        <v>3</v>
      </c>
    </row>
    <row r="17" spans="1:7" x14ac:dyDescent="0.25">
      <c r="A17" s="180" t="s">
        <v>785</v>
      </c>
      <c r="F17" t="s">
        <v>1335</v>
      </c>
      <c r="G17">
        <v>3</v>
      </c>
    </row>
    <row r="18" spans="1:7" x14ac:dyDescent="0.25">
      <c r="F18" t="s">
        <v>1278</v>
      </c>
      <c r="G18">
        <v>3</v>
      </c>
    </row>
    <row r="19" spans="1:7" x14ac:dyDescent="0.25">
      <c r="F19" t="s">
        <v>1336</v>
      </c>
      <c r="G19">
        <v>3</v>
      </c>
    </row>
    <row r="20" spans="1:7" x14ac:dyDescent="0.25">
      <c r="F20" t="s">
        <v>1337</v>
      </c>
      <c r="G20">
        <v>2</v>
      </c>
    </row>
    <row r="21" spans="1:7" x14ac:dyDescent="0.25">
      <c r="F21" t="s">
        <v>1338</v>
      </c>
      <c r="G21">
        <v>2</v>
      </c>
    </row>
    <row r="22" spans="1:7" x14ac:dyDescent="0.25">
      <c r="F22" t="s">
        <v>66</v>
      </c>
      <c r="G22">
        <v>4</v>
      </c>
    </row>
  </sheetData>
  <mergeCells count="2">
    <mergeCell ref="A2:C2"/>
    <mergeCell ref="I4:P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0B11-4DC8-4EA9-8FD6-848F42B3A796}">
  <dimension ref="B1:F22"/>
  <sheetViews>
    <sheetView zoomScale="70" zoomScaleNormal="70" workbookViewId="0">
      <selection activeCell="B21" sqref="B21"/>
    </sheetView>
  </sheetViews>
  <sheetFormatPr baseColWidth="10" defaultRowHeight="12.75" x14ac:dyDescent="0.2"/>
  <cols>
    <col min="1" max="1" width="11.42578125" style="380"/>
    <col min="2" max="2" width="27.28515625" style="380" customWidth="1"/>
    <col min="3" max="5" width="24.42578125" style="380" customWidth="1"/>
    <col min="6" max="16384" width="11.42578125" style="380"/>
  </cols>
  <sheetData>
    <row r="1" spans="2:6" x14ac:dyDescent="0.2">
      <c r="B1" s="615" t="s">
        <v>2603</v>
      </c>
      <c r="C1" s="615"/>
      <c r="D1" s="615"/>
      <c r="E1" s="615"/>
    </row>
    <row r="2" spans="2:6" ht="25.5" x14ac:dyDescent="0.2">
      <c r="B2" s="486" t="s">
        <v>2450</v>
      </c>
      <c r="C2" s="486" t="s">
        <v>2324</v>
      </c>
      <c r="D2" s="486" t="s">
        <v>2451</v>
      </c>
      <c r="E2" s="486" t="s">
        <v>2325</v>
      </c>
      <c r="F2" s="384"/>
    </row>
    <row r="3" spans="2:6" x14ac:dyDescent="0.2">
      <c r="B3" s="487" t="s">
        <v>358</v>
      </c>
      <c r="C3" s="384">
        <v>2</v>
      </c>
      <c r="D3" s="488"/>
      <c r="E3" s="488"/>
      <c r="F3" s="384"/>
    </row>
    <row r="4" spans="2:6" x14ac:dyDescent="0.2">
      <c r="B4" s="489" t="s">
        <v>359</v>
      </c>
      <c r="C4" s="384">
        <v>8</v>
      </c>
      <c r="D4" s="384">
        <v>1</v>
      </c>
      <c r="E4" s="384"/>
      <c r="F4" s="384"/>
    </row>
    <row r="5" spans="2:6" x14ac:dyDescent="0.2">
      <c r="B5" s="489" t="s">
        <v>329</v>
      </c>
      <c r="C5" s="384">
        <v>22</v>
      </c>
      <c r="D5" s="384"/>
      <c r="E5" s="384"/>
      <c r="F5" s="384"/>
    </row>
    <row r="6" spans="2:6" x14ac:dyDescent="0.2">
      <c r="B6" s="489" t="s">
        <v>330</v>
      </c>
      <c r="C6" s="384">
        <v>89</v>
      </c>
      <c r="D6" s="384"/>
      <c r="E6" s="384"/>
      <c r="F6" s="384"/>
    </row>
    <row r="7" spans="2:6" x14ac:dyDescent="0.2">
      <c r="B7" s="489" t="s">
        <v>332</v>
      </c>
      <c r="C7" s="384">
        <v>20</v>
      </c>
      <c r="D7" s="384"/>
      <c r="E7" s="384"/>
      <c r="F7" s="384"/>
    </row>
    <row r="8" spans="2:6" x14ac:dyDescent="0.2">
      <c r="B8" s="489" t="s">
        <v>333</v>
      </c>
      <c r="C8" s="384">
        <v>86</v>
      </c>
      <c r="D8" s="384"/>
      <c r="E8" s="384"/>
      <c r="F8" s="384"/>
    </row>
    <row r="9" spans="2:6" x14ac:dyDescent="0.2">
      <c r="B9" s="489" t="s">
        <v>346</v>
      </c>
      <c r="C9" s="384">
        <v>8</v>
      </c>
      <c r="D9" s="384"/>
      <c r="E9" s="384"/>
      <c r="F9" s="384"/>
    </row>
    <row r="10" spans="2:6" x14ac:dyDescent="0.2">
      <c r="B10" s="489" t="s">
        <v>334</v>
      </c>
      <c r="C10" s="384">
        <v>79</v>
      </c>
      <c r="D10" s="384">
        <v>1</v>
      </c>
      <c r="E10" s="384"/>
      <c r="F10" s="384"/>
    </row>
    <row r="11" spans="2:6" x14ac:dyDescent="0.2">
      <c r="B11" s="489" t="s">
        <v>335</v>
      </c>
      <c r="C11" s="384">
        <v>14</v>
      </c>
      <c r="D11" s="384"/>
      <c r="E11" s="384">
        <v>1</v>
      </c>
      <c r="F11" s="384"/>
    </row>
    <row r="12" spans="2:6" x14ac:dyDescent="0.2">
      <c r="B12" s="489" t="s">
        <v>668</v>
      </c>
      <c r="C12" s="384">
        <v>37</v>
      </c>
      <c r="D12" s="384"/>
      <c r="E12" s="384"/>
      <c r="F12" s="384"/>
    </row>
    <row r="13" spans="2:6" x14ac:dyDescent="0.2">
      <c r="B13" s="489" t="s">
        <v>336</v>
      </c>
      <c r="C13" s="384">
        <v>43</v>
      </c>
      <c r="D13" s="384"/>
      <c r="E13" s="384"/>
      <c r="F13" s="384"/>
    </row>
    <row r="14" spans="2:6" x14ac:dyDescent="0.2">
      <c r="B14" s="489" t="s">
        <v>337</v>
      </c>
      <c r="C14" s="384">
        <v>853</v>
      </c>
      <c r="D14" s="384">
        <v>16</v>
      </c>
      <c r="E14" s="384">
        <v>3</v>
      </c>
      <c r="F14" s="384"/>
    </row>
    <row r="15" spans="2:6" x14ac:dyDescent="0.2">
      <c r="B15" s="489" t="s">
        <v>339</v>
      </c>
      <c r="C15" s="384">
        <v>60</v>
      </c>
      <c r="D15" s="384"/>
      <c r="E15" s="384"/>
      <c r="F15" s="384"/>
    </row>
    <row r="16" spans="2:6" x14ac:dyDescent="0.2">
      <c r="B16" s="489" t="s">
        <v>340</v>
      </c>
      <c r="C16" s="384">
        <v>1</v>
      </c>
      <c r="D16" s="384"/>
      <c r="E16" s="384"/>
      <c r="F16" s="384"/>
    </row>
    <row r="17" spans="2:6" x14ac:dyDescent="0.2">
      <c r="B17" s="489" t="s">
        <v>362</v>
      </c>
      <c r="C17" s="384">
        <v>55</v>
      </c>
      <c r="D17" s="384">
        <v>2</v>
      </c>
      <c r="E17" s="384"/>
      <c r="F17" s="384"/>
    </row>
    <row r="18" spans="2:6" x14ac:dyDescent="0.2">
      <c r="B18" s="489" t="s">
        <v>341</v>
      </c>
      <c r="C18" s="384">
        <v>7</v>
      </c>
      <c r="D18" s="384"/>
      <c r="E18" s="384"/>
      <c r="F18" s="384"/>
    </row>
    <row r="19" spans="2:6" x14ac:dyDescent="0.2">
      <c r="B19" s="489" t="s">
        <v>363</v>
      </c>
      <c r="C19" s="384">
        <v>12</v>
      </c>
      <c r="D19" s="384"/>
      <c r="E19" s="384"/>
      <c r="F19" s="384"/>
    </row>
    <row r="20" spans="2:6" x14ac:dyDescent="0.2">
      <c r="B20" s="490" t="s">
        <v>26</v>
      </c>
      <c r="C20" s="491">
        <v>1396</v>
      </c>
      <c r="D20" s="491">
        <v>20</v>
      </c>
      <c r="E20" s="491">
        <v>4</v>
      </c>
      <c r="F20" s="384"/>
    </row>
    <row r="21" spans="2:6" x14ac:dyDescent="0.2">
      <c r="B21" s="380" t="s">
        <v>664</v>
      </c>
    </row>
    <row r="22" spans="2:6" x14ac:dyDescent="0.2">
      <c r="B22" s="489"/>
    </row>
  </sheetData>
  <mergeCells count="1">
    <mergeCell ref="B1:E1"/>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8ACC-7AF2-4FAA-9184-6FAB2C237482}">
  <dimension ref="B2:I15"/>
  <sheetViews>
    <sheetView workbookViewId="0">
      <selection activeCell="C21" sqref="C21"/>
    </sheetView>
  </sheetViews>
  <sheetFormatPr baseColWidth="10" defaultRowHeight="15" x14ac:dyDescent="0.25"/>
  <cols>
    <col min="2" max="2" width="13.85546875" customWidth="1"/>
    <col min="4" max="4" width="24.28515625" customWidth="1"/>
    <col min="5" max="5" width="17.140625" customWidth="1"/>
    <col min="6" max="6" width="20.85546875" customWidth="1"/>
  </cols>
  <sheetData>
    <row r="2" spans="2:9" x14ac:dyDescent="0.25">
      <c r="B2" s="722" t="s">
        <v>2687</v>
      </c>
      <c r="C2" s="722"/>
      <c r="D2" s="722"/>
      <c r="E2" s="722"/>
      <c r="F2" s="722"/>
      <c r="G2" s="722"/>
      <c r="H2" s="722"/>
      <c r="I2" s="722"/>
    </row>
    <row r="3" spans="2:9" ht="26.25" customHeight="1" x14ac:dyDescent="0.25">
      <c r="B3" s="222" t="s">
        <v>1263</v>
      </c>
      <c r="C3" s="222" t="s">
        <v>1264</v>
      </c>
      <c r="D3" s="222" t="s">
        <v>1265</v>
      </c>
      <c r="E3" s="222" t="s">
        <v>1266</v>
      </c>
      <c r="F3" s="222" t="s">
        <v>1267</v>
      </c>
      <c r="G3" s="222" t="s">
        <v>1268</v>
      </c>
      <c r="H3" s="222" t="s">
        <v>1269</v>
      </c>
      <c r="I3" s="222" t="s">
        <v>1270</v>
      </c>
    </row>
    <row r="4" spans="2:9" x14ac:dyDescent="0.25">
      <c r="B4" s="223" t="s">
        <v>1271</v>
      </c>
      <c r="C4" s="224">
        <v>3</v>
      </c>
      <c r="D4" s="225" t="s">
        <v>1272</v>
      </c>
      <c r="E4" s="223" t="s">
        <v>1273</v>
      </c>
      <c r="F4" s="223" t="s">
        <v>1274</v>
      </c>
      <c r="G4" s="224" t="s">
        <v>1275</v>
      </c>
      <c r="H4" s="223">
        <v>0.01</v>
      </c>
      <c r="I4" s="226">
        <v>5</v>
      </c>
    </row>
    <row r="5" spans="2:9" x14ac:dyDescent="0.25">
      <c r="B5" s="227" t="s">
        <v>1276</v>
      </c>
      <c r="C5" s="228">
        <v>1</v>
      </c>
      <c r="D5" s="229" t="s">
        <v>1277</v>
      </c>
      <c r="E5" s="227" t="s">
        <v>1273</v>
      </c>
      <c r="F5" s="227" t="s">
        <v>1278</v>
      </c>
      <c r="G5" s="228" t="s">
        <v>1275</v>
      </c>
      <c r="H5" s="227">
        <v>33.975000000000001</v>
      </c>
      <c r="I5" s="230">
        <v>43216.200000000004</v>
      </c>
    </row>
    <row r="6" spans="2:9" x14ac:dyDescent="0.25">
      <c r="B6" s="231"/>
      <c r="C6" s="232">
        <v>1</v>
      </c>
      <c r="D6" s="233" t="s">
        <v>1279</v>
      </c>
      <c r="E6" s="231" t="s">
        <v>1273</v>
      </c>
      <c r="F6" s="231" t="s">
        <v>1280</v>
      </c>
      <c r="G6" s="232" t="s">
        <v>1275</v>
      </c>
      <c r="H6" s="231">
        <v>29.66</v>
      </c>
      <c r="I6" s="234">
        <v>33779.769999999997</v>
      </c>
    </row>
    <row r="7" spans="2:9" x14ac:dyDescent="0.25">
      <c r="B7" s="235" t="s">
        <v>43</v>
      </c>
      <c r="C7" s="236">
        <v>5</v>
      </c>
      <c r="D7" s="235"/>
      <c r="E7" s="235"/>
      <c r="F7" s="235"/>
      <c r="G7" s="235"/>
      <c r="H7" s="235">
        <v>63.644999999999996</v>
      </c>
      <c r="I7" s="237">
        <v>77000.97</v>
      </c>
    </row>
    <row r="8" spans="2:9" x14ac:dyDescent="0.25">
      <c r="B8" s="238" t="s">
        <v>1281</v>
      </c>
    </row>
    <row r="9" spans="2:9" x14ac:dyDescent="0.25">
      <c r="D9" s="721" t="s">
        <v>2689</v>
      </c>
      <c r="E9" s="721"/>
      <c r="F9" s="721"/>
    </row>
    <row r="15" spans="2:9" x14ac:dyDescent="0.25">
      <c r="I15" t="s">
        <v>1282</v>
      </c>
    </row>
  </sheetData>
  <mergeCells count="2">
    <mergeCell ref="D9:F9"/>
    <mergeCell ref="B2:I2"/>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AD7D-8385-463A-AA88-6F9BADBF9771}">
  <dimension ref="A1:L29"/>
  <sheetViews>
    <sheetView workbookViewId="0">
      <selection activeCell="G5" sqref="G5"/>
    </sheetView>
  </sheetViews>
  <sheetFormatPr baseColWidth="10" defaultRowHeight="15" x14ac:dyDescent="0.25"/>
  <cols>
    <col min="1" max="1" width="11.5703125" customWidth="1"/>
    <col min="2" max="2" width="13.85546875" customWidth="1"/>
    <col min="3" max="3" width="7.7109375" customWidth="1"/>
    <col min="4" max="4" width="16.28515625" customWidth="1"/>
    <col min="5" max="5" width="10.140625" customWidth="1"/>
  </cols>
  <sheetData>
    <row r="1" spans="1:11" x14ac:dyDescent="0.25">
      <c r="A1" s="722" t="s">
        <v>2690</v>
      </c>
      <c r="B1" s="722"/>
      <c r="C1" s="722"/>
      <c r="D1" s="722"/>
      <c r="E1" s="722"/>
    </row>
    <row r="2" spans="1:11" ht="30" x14ac:dyDescent="0.25">
      <c r="A2" s="239" t="s">
        <v>1283</v>
      </c>
      <c r="B2" s="239" t="s">
        <v>1266</v>
      </c>
      <c r="C2" s="239" t="s">
        <v>1268</v>
      </c>
      <c r="D2" s="239" t="s">
        <v>1267</v>
      </c>
      <c r="E2" s="239" t="s">
        <v>1284</v>
      </c>
    </row>
    <row r="3" spans="1:11" x14ac:dyDescent="0.25">
      <c r="A3" s="723">
        <v>16</v>
      </c>
      <c r="B3" s="240" t="s">
        <v>1285</v>
      </c>
      <c r="C3" s="240" t="s">
        <v>1286</v>
      </c>
      <c r="D3" s="240" t="s">
        <v>1287</v>
      </c>
      <c r="E3" s="241">
        <v>800</v>
      </c>
    </row>
    <row r="4" spans="1:11" x14ac:dyDescent="0.25">
      <c r="A4" s="723"/>
      <c r="B4" s="240" t="s">
        <v>1288</v>
      </c>
      <c r="C4" s="240" t="s">
        <v>1286</v>
      </c>
      <c r="D4" s="240" t="s">
        <v>1287</v>
      </c>
      <c r="E4" s="241">
        <v>220</v>
      </c>
    </row>
    <row r="5" spans="1:11" x14ac:dyDescent="0.25">
      <c r="A5" s="723"/>
      <c r="B5" s="240" t="s">
        <v>1289</v>
      </c>
      <c r="C5" s="240" t="s">
        <v>1290</v>
      </c>
      <c r="D5" s="240" t="s">
        <v>1291</v>
      </c>
      <c r="E5" s="241">
        <v>1332</v>
      </c>
    </row>
    <row r="6" spans="1:11" x14ac:dyDescent="0.25">
      <c r="A6" s="723"/>
      <c r="B6" s="240"/>
      <c r="C6" s="240"/>
      <c r="D6" s="240" t="s">
        <v>1292</v>
      </c>
      <c r="E6" s="241">
        <v>6</v>
      </c>
    </row>
    <row r="7" spans="1:11" x14ac:dyDescent="0.25">
      <c r="A7" s="723"/>
      <c r="B7" s="240"/>
      <c r="C7" s="240"/>
      <c r="D7" s="240" t="s">
        <v>1293</v>
      </c>
      <c r="E7" s="241">
        <v>3078</v>
      </c>
    </row>
    <row r="8" spans="1:11" x14ac:dyDescent="0.25">
      <c r="A8" s="723"/>
      <c r="B8" s="240"/>
      <c r="C8" s="240"/>
      <c r="D8" s="240" t="s">
        <v>1294</v>
      </c>
      <c r="E8" s="241">
        <v>1130</v>
      </c>
    </row>
    <row r="9" spans="1:11" x14ac:dyDescent="0.25">
      <c r="A9" s="723"/>
      <c r="B9" s="240"/>
      <c r="C9" s="240"/>
      <c r="D9" s="240" t="s">
        <v>1295</v>
      </c>
      <c r="E9" s="241">
        <v>636</v>
      </c>
      <c r="F9" s="242"/>
    </row>
    <row r="10" spans="1:11" x14ac:dyDescent="0.25">
      <c r="A10" s="243" t="s">
        <v>1281</v>
      </c>
      <c r="B10" s="244"/>
      <c r="C10" s="244"/>
      <c r="D10" s="244"/>
      <c r="E10" s="244"/>
    </row>
    <row r="11" spans="1:11" x14ac:dyDescent="0.25">
      <c r="A11" s="240"/>
      <c r="B11" s="240"/>
      <c r="C11" s="240"/>
      <c r="D11" s="240"/>
      <c r="E11" s="240"/>
    </row>
    <row r="13" spans="1:11" x14ac:dyDescent="0.25">
      <c r="A13" s="722" t="s">
        <v>2691</v>
      </c>
      <c r="B13" s="722"/>
      <c r="C13" s="722"/>
      <c r="D13" s="722"/>
      <c r="E13" s="722"/>
      <c r="F13" s="722"/>
      <c r="I13" s="240" t="s">
        <v>1293</v>
      </c>
      <c r="J13" s="241">
        <v>3078</v>
      </c>
      <c r="K13" s="245">
        <f>SUM(J13/$J$18)</f>
        <v>0.49789712067292141</v>
      </c>
    </row>
    <row r="14" spans="1:11" x14ac:dyDescent="0.25">
      <c r="I14" s="240" t="s">
        <v>1291</v>
      </c>
      <c r="J14" s="241">
        <v>1332</v>
      </c>
      <c r="K14" s="245">
        <f t="shared" ref="K14:K17" si="0">SUM(J14/$J$18)</f>
        <v>0.21546425105143965</v>
      </c>
    </row>
    <row r="15" spans="1:11" x14ac:dyDescent="0.25">
      <c r="I15" s="240" t="s">
        <v>1294</v>
      </c>
      <c r="J15" s="241">
        <v>1130</v>
      </c>
      <c r="K15" s="245">
        <f t="shared" si="0"/>
        <v>0.18278874150760271</v>
      </c>
    </row>
    <row r="16" spans="1:11" x14ac:dyDescent="0.25">
      <c r="I16" s="240" t="s">
        <v>1295</v>
      </c>
      <c r="J16" s="241">
        <v>636</v>
      </c>
      <c r="K16" s="245">
        <f t="shared" si="0"/>
        <v>0.10287932707861533</v>
      </c>
    </row>
    <row r="17" spans="1:12" x14ac:dyDescent="0.25">
      <c r="I17" s="240" t="s">
        <v>1292</v>
      </c>
      <c r="J17" s="241">
        <v>6</v>
      </c>
      <c r="K17" s="245">
        <f t="shared" si="0"/>
        <v>9.7055968942089935E-4</v>
      </c>
      <c r="L17" s="246">
        <f>SUM(K16:K17)</f>
        <v>0.10384988676803623</v>
      </c>
    </row>
    <row r="18" spans="1:12" x14ac:dyDescent="0.25">
      <c r="J18" s="242">
        <f>SUM(J13:J17)</f>
        <v>6182</v>
      </c>
      <c r="K18" s="246">
        <f>SUM(K13:K17)</f>
        <v>1</v>
      </c>
    </row>
    <row r="29" spans="1:12" x14ac:dyDescent="0.25">
      <c r="A29" s="243" t="s">
        <v>1281</v>
      </c>
    </row>
  </sheetData>
  <mergeCells count="3">
    <mergeCell ref="A1:E1"/>
    <mergeCell ref="A3:A9"/>
    <mergeCell ref="A13:F13"/>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7448F-12A9-4472-9F35-3F321A980E0A}">
  <dimension ref="B1:H20"/>
  <sheetViews>
    <sheetView workbookViewId="0">
      <selection activeCell="I8" sqref="I8"/>
    </sheetView>
  </sheetViews>
  <sheetFormatPr baseColWidth="10" defaultRowHeight="15" x14ac:dyDescent="0.25"/>
  <cols>
    <col min="1" max="1" width="11.42578125" customWidth="1"/>
    <col min="2" max="2" width="29.42578125" style="240" customWidth="1"/>
    <col min="3" max="3" width="25.28515625" style="240" customWidth="1"/>
    <col min="6" max="6" width="17.28515625" customWidth="1"/>
    <col min="7" max="7" width="19.85546875" customWidth="1"/>
    <col min="8" max="8" width="20.140625" customWidth="1"/>
  </cols>
  <sheetData>
    <row r="1" spans="2:8" x14ac:dyDescent="0.25">
      <c r="B1" s="240" t="s">
        <v>2692</v>
      </c>
      <c r="E1" s="722" t="s">
        <v>2693</v>
      </c>
      <c r="F1" s="722"/>
      <c r="G1" s="722"/>
      <c r="H1" s="722"/>
    </row>
    <row r="2" spans="2:8" ht="25.5" customHeight="1" x14ac:dyDescent="0.25">
      <c r="B2" s="247" t="s">
        <v>1265</v>
      </c>
      <c r="C2" s="247" t="s">
        <v>1284</v>
      </c>
      <c r="E2" s="248" t="s">
        <v>1296</v>
      </c>
      <c r="F2" s="248" t="s">
        <v>1267</v>
      </c>
      <c r="G2" s="248" t="s">
        <v>1297</v>
      </c>
      <c r="H2" s="248" t="s">
        <v>1298</v>
      </c>
    </row>
    <row r="3" spans="2:8" x14ac:dyDescent="0.25">
      <c r="B3" s="240" t="s">
        <v>1299</v>
      </c>
      <c r="C3" s="240">
        <v>1061</v>
      </c>
      <c r="E3" s="724" t="s">
        <v>1300</v>
      </c>
      <c r="F3" t="s">
        <v>1293</v>
      </c>
      <c r="G3">
        <v>140</v>
      </c>
      <c r="H3" s="242">
        <v>8000</v>
      </c>
    </row>
    <row r="4" spans="2:8" x14ac:dyDescent="0.25">
      <c r="B4" s="240" t="s">
        <v>1301</v>
      </c>
      <c r="C4" s="240">
        <v>109</v>
      </c>
      <c r="E4" s="724"/>
      <c r="F4" t="s">
        <v>1295</v>
      </c>
      <c r="G4">
        <v>400</v>
      </c>
      <c r="H4" s="242">
        <v>22000</v>
      </c>
    </row>
    <row r="5" spans="2:8" x14ac:dyDescent="0.25">
      <c r="B5" s="240" t="s">
        <v>1302</v>
      </c>
      <c r="C5" s="240">
        <v>100</v>
      </c>
      <c r="E5" s="725" t="s">
        <v>1303</v>
      </c>
      <c r="F5" s="244" t="s">
        <v>1291</v>
      </c>
      <c r="G5" s="244">
        <v>3</v>
      </c>
      <c r="H5" s="249">
        <v>9</v>
      </c>
    </row>
    <row r="6" spans="2:8" x14ac:dyDescent="0.25">
      <c r="B6" s="240" t="s">
        <v>1304</v>
      </c>
      <c r="C6" s="240">
        <v>100</v>
      </c>
      <c r="E6" s="724"/>
      <c r="F6" t="s">
        <v>1293</v>
      </c>
      <c r="G6">
        <v>4</v>
      </c>
      <c r="H6" s="242">
        <v>12</v>
      </c>
    </row>
    <row r="7" spans="2:8" x14ac:dyDescent="0.25">
      <c r="B7" s="240" t="s">
        <v>1305</v>
      </c>
      <c r="C7" s="240">
        <v>92</v>
      </c>
      <c r="E7" s="250" t="s">
        <v>1306</v>
      </c>
      <c r="F7" s="250"/>
      <c r="G7" s="250">
        <v>547</v>
      </c>
      <c r="H7" s="251">
        <v>30021</v>
      </c>
    </row>
    <row r="8" spans="2:8" x14ac:dyDescent="0.25">
      <c r="B8" s="240" t="s">
        <v>1307</v>
      </c>
      <c r="C8" s="240">
        <v>82</v>
      </c>
      <c r="E8" s="238" t="s">
        <v>1281</v>
      </c>
    </row>
    <row r="9" spans="2:8" x14ac:dyDescent="0.25">
      <c r="B9" s="240" t="s">
        <v>1308</v>
      </c>
      <c r="C9" s="240">
        <v>70</v>
      </c>
    </row>
    <row r="10" spans="2:8" x14ac:dyDescent="0.25">
      <c r="B10" s="240" t="s">
        <v>1309</v>
      </c>
      <c r="C10" s="240">
        <v>66</v>
      </c>
    </row>
    <row r="11" spans="2:8" x14ac:dyDescent="0.25">
      <c r="B11" s="240" t="s">
        <v>1310</v>
      </c>
      <c r="C11" s="240">
        <v>62</v>
      </c>
      <c r="E11" s="726" t="s">
        <v>2694</v>
      </c>
      <c r="F11" s="726"/>
      <c r="G11" s="726"/>
      <c r="H11" s="726"/>
    </row>
    <row r="12" spans="2:8" x14ac:dyDescent="0.25">
      <c r="B12" s="240" t="s">
        <v>1311</v>
      </c>
      <c r="C12" s="240">
        <v>60</v>
      </c>
      <c r="E12" s="248" t="s">
        <v>1296</v>
      </c>
      <c r="F12" s="248" t="s">
        <v>1267</v>
      </c>
      <c r="G12" s="248" t="s">
        <v>1319</v>
      </c>
      <c r="H12" s="248" t="s">
        <v>1298</v>
      </c>
    </row>
    <row r="13" spans="2:8" x14ac:dyDescent="0.25">
      <c r="B13" s="240" t="s">
        <v>1312</v>
      </c>
      <c r="C13" s="240">
        <v>60</v>
      </c>
      <c r="E13" s="724">
        <v>14</v>
      </c>
      <c r="F13" t="s">
        <v>1320</v>
      </c>
      <c r="G13">
        <v>23.52</v>
      </c>
      <c r="H13" s="242">
        <v>1575</v>
      </c>
    </row>
    <row r="14" spans="2:8" x14ac:dyDescent="0.25">
      <c r="B14" s="240" t="s">
        <v>1313</v>
      </c>
      <c r="C14" s="240">
        <v>60</v>
      </c>
      <c r="E14" s="724"/>
      <c r="F14" t="s">
        <v>1293</v>
      </c>
      <c r="G14">
        <v>374.6</v>
      </c>
      <c r="H14" s="242">
        <v>104400</v>
      </c>
    </row>
    <row r="15" spans="2:8" x14ac:dyDescent="0.25">
      <c r="B15" s="240" t="s">
        <v>1314</v>
      </c>
      <c r="C15" s="240">
        <v>59</v>
      </c>
      <c r="E15" s="724"/>
      <c r="F15" t="s">
        <v>1287</v>
      </c>
      <c r="G15">
        <v>550.04</v>
      </c>
      <c r="H15" s="242">
        <v>134500</v>
      </c>
    </row>
    <row r="16" spans="2:8" x14ac:dyDescent="0.25">
      <c r="B16" s="240" t="s">
        <v>1315</v>
      </c>
      <c r="C16" s="240">
        <v>54</v>
      </c>
      <c r="E16" s="724"/>
      <c r="F16" t="s">
        <v>1321</v>
      </c>
      <c r="G16">
        <v>400</v>
      </c>
      <c r="H16" s="242">
        <v>83600</v>
      </c>
    </row>
    <row r="17" spans="2:8" x14ac:dyDescent="0.25">
      <c r="B17" s="240" t="s">
        <v>1316</v>
      </c>
      <c r="C17" s="240">
        <v>52</v>
      </c>
      <c r="E17" s="724"/>
      <c r="F17" t="s">
        <v>1322</v>
      </c>
      <c r="G17">
        <v>2</v>
      </c>
      <c r="H17" s="242">
        <v>380</v>
      </c>
    </row>
    <row r="18" spans="2:8" x14ac:dyDescent="0.25">
      <c r="B18" s="240" t="s">
        <v>1317</v>
      </c>
      <c r="C18" s="240">
        <v>50</v>
      </c>
      <c r="E18" s="250" t="s">
        <v>1306</v>
      </c>
      <c r="F18" s="250"/>
      <c r="G18" s="250">
        <v>1350.1599999999999</v>
      </c>
      <c r="H18" s="251">
        <v>324455</v>
      </c>
    </row>
    <row r="19" spans="2:8" x14ac:dyDescent="0.25">
      <c r="B19" s="252" t="s">
        <v>1318</v>
      </c>
      <c r="C19" s="252">
        <v>50</v>
      </c>
      <c r="E19" s="238" t="s">
        <v>1281</v>
      </c>
    </row>
    <row r="20" spans="2:8" x14ac:dyDescent="0.25">
      <c r="B20" s="238" t="s">
        <v>1281</v>
      </c>
    </row>
  </sheetData>
  <mergeCells count="5">
    <mergeCell ref="E1:H1"/>
    <mergeCell ref="E3:E4"/>
    <mergeCell ref="E5:E6"/>
    <mergeCell ref="E11:H11"/>
    <mergeCell ref="E13:E1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B3330-E1CF-4CCA-8D44-E8751C0B1120}">
  <dimension ref="B2:C7"/>
  <sheetViews>
    <sheetView workbookViewId="0">
      <selection activeCell="D7" sqref="D7"/>
    </sheetView>
  </sheetViews>
  <sheetFormatPr baseColWidth="10" defaultRowHeight="15" x14ac:dyDescent="0.25"/>
  <cols>
    <col min="2" max="2" width="30.7109375" customWidth="1"/>
    <col min="3" max="3" width="25.42578125" customWidth="1"/>
  </cols>
  <sheetData>
    <row r="2" spans="2:3" x14ac:dyDescent="0.25">
      <c r="B2" s="722" t="s">
        <v>2695</v>
      </c>
      <c r="C2" s="722"/>
    </row>
    <row r="3" spans="2:3" x14ac:dyDescent="0.25">
      <c r="B3" s="253" t="s">
        <v>1325</v>
      </c>
      <c r="C3" s="253" t="s">
        <v>1326</v>
      </c>
    </row>
    <row r="4" spans="2:3" x14ac:dyDescent="0.25">
      <c r="B4" t="s">
        <v>1328</v>
      </c>
      <c r="C4">
        <v>261</v>
      </c>
    </row>
    <row r="5" spans="2:3" x14ac:dyDescent="0.25">
      <c r="B5" t="s">
        <v>1329</v>
      </c>
      <c r="C5">
        <v>14</v>
      </c>
    </row>
    <row r="6" spans="2:3" x14ac:dyDescent="0.25">
      <c r="B6" s="254" t="s">
        <v>1330</v>
      </c>
      <c r="C6" s="254">
        <f>SUM(C4:C5)</f>
        <v>275</v>
      </c>
    </row>
    <row r="7" spans="2:3" x14ac:dyDescent="0.25">
      <c r="B7" s="238" t="s">
        <v>1331</v>
      </c>
    </row>
  </sheetData>
  <mergeCells count="1">
    <mergeCell ref="B2:C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7298F-9274-4D14-A669-3A0F7E149573}">
  <dimension ref="A2:W49"/>
  <sheetViews>
    <sheetView showGridLines="0" workbookViewId="0">
      <selection activeCell="A29" sqref="A29"/>
    </sheetView>
  </sheetViews>
  <sheetFormatPr baseColWidth="10" defaultRowHeight="12.75" x14ac:dyDescent="0.25"/>
  <cols>
    <col min="1" max="1" width="14.85546875" style="38" customWidth="1"/>
    <col min="2" max="2" width="29.28515625" style="38" customWidth="1"/>
    <col min="3" max="3" width="11.42578125" style="38"/>
    <col min="4" max="4" width="13.85546875" style="38" customWidth="1"/>
    <col min="5" max="5" width="14.42578125" style="85" customWidth="1"/>
    <col min="6" max="6" width="11.42578125" style="38"/>
    <col min="7" max="7" width="22.5703125" style="38" customWidth="1"/>
    <col min="8" max="8" width="18.42578125" style="38" customWidth="1"/>
    <col min="9" max="9" width="14.140625" style="38" customWidth="1"/>
    <col min="10" max="16384" width="11.42578125" style="38"/>
  </cols>
  <sheetData>
    <row r="2" spans="1:11" x14ac:dyDescent="0.25">
      <c r="A2" s="729" t="s">
        <v>2696</v>
      </c>
      <c r="B2" s="730"/>
      <c r="C2" s="730"/>
      <c r="D2" s="730"/>
      <c r="E2" s="730"/>
    </row>
    <row r="3" spans="1:11" s="42" customFormat="1" ht="41.25" customHeight="1" x14ac:dyDescent="0.25">
      <c r="A3" s="39" t="s">
        <v>23</v>
      </c>
      <c r="B3" s="40" t="s">
        <v>210</v>
      </c>
      <c r="C3" s="40" t="s">
        <v>211</v>
      </c>
      <c r="D3" s="40" t="s">
        <v>212</v>
      </c>
      <c r="E3" s="41" t="s">
        <v>213</v>
      </c>
      <c r="J3" s="43"/>
      <c r="K3" s="43"/>
    </row>
    <row r="4" spans="1:11" ht="25.5" x14ac:dyDescent="0.25">
      <c r="A4" s="44" t="s">
        <v>37</v>
      </c>
      <c r="B4" s="45" t="s">
        <v>214</v>
      </c>
      <c r="C4" s="46">
        <v>1</v>
      </c>
      <c r="D4" s="47">
        <v>46041</v>
      </c>
      <c r="E4" s="46" t="s">
        <v>215</v>
      </c>
      <c r="G4" s="729" t="s">
        <v>2697</v>
      </c>
      <c r="H4" s="729"/>
      <c r="I4" s="729"/>
    </row>
    <row r="5" spans="1:11" ht="38.25" x14ac:dyDescent="0.25">
      <c r="A5" s="48"/>
      <c r="B5" s="49" t="s">
        <v>216</v>
      </c>
      <c r="C5" s="50">
        <v>1</v>
      </c>
      <c r="D5" s="51">
        <v>13875</v>
      </c>
      <c r="E5" s="50" t="s">
        <v>215</v>
      </c>
      <c r="G5" s="39" t="s">
        <v>217</v>
      </c>
      <c r="H5" s="40" t="s">
        <v>212</v>
      </c>
      <c r="I5" s="40" t="s">
        <v>218</v>
      </c>
    </row>
    <row r="6" spans="1:11" x14ac:dyDescent="0.25">
      <c r="A6" s="44"/>
      <c r="B6" s="45" t="s">
        <v>219</v>
      </c>
      <c r="C6" s="46">
        <v>3</v>
      </c>
      <c r="D6" s="47">
        <v>51696.714</v>
      </c>
      <c r="E6" s="46" t="s">
        <v>220</v>
      </c>
      <c r="G6" s="52" t="s">
        <v>221</v>
      </c>
      <c r="H6" s="53">
        <f>SUM(H7:H8)</f>
        <v>1203837.4940000002</v>
      </c>
      <c r="I6" s="54">
        <f>SUM(I7:I8)</f>
        <v>47</v>
      </c>
      <c r="J6" s="38">
        <f>H6/H10</f>
        <v>0.99975515979716489</v>
      </c>
    </row>
    <row r="7" spans="1:11" ht="15" customHeight="1" thickBot="1" x14ac:dyDescent="0.25">
      <c r="A7" s="731" t="s">
        <v>222</v>
      </c>
      <c r="B7" s="731"/>
      <c r="C7" s="55">
        <v>5</v>
      </c>
      <c r="D7" s="56">
        <v>111612.71400000001</v>
      </c>
      <c r="E7" s="55"/>
      <c r="G7" s="57" t="s">
        <v>223</v>
      </c>
      <c r="H7" s="58">
        <v>1113809.6340000001</v>
      </c>
      <c r="I7" s="59">
        <v>40</v>
      </c>
    </row>
    <row r="8" spans="1:11" ht="15" customHeight="1" thickBot="1" x14ac:dyDescent="0.25">
      <c r="A8" s="60" t="s">
        <v>38</v>
      </c>
      <c r="B8" s="61" t="s">
        <v>224</v>
      </c>
      <c r="C8" s="62">
        <v>6</v>
      </c>
      <c r="D8" s="63">
        <v>81238</v>
      </c>
      <c r="E8" s="62" t="s">
        <v>220</v>
      </c>
      <c r="G8" s="64" t="s">
        <v>225</v>
      </c>
      <c r="H8" s="65">
        <v>90027.86</v>
      </c>
      <c r="I8" s="66">
        <v>7</v>
      </c>
    </row>
    <row r="9" spans="1:11" ht="15" customHeight="1" thickBot="1" x14ac:dyDescent="0.25">
      <c r="A9" s="48"/>
      <c r="B9" s="49" t="s">
        <v>226</v>
      </c>
      <c r="C9" s="50">
        <v>4</v>
      </c>
      <c r="D9" s="51">
        <v>101777</v>
      </c>
      <c r="E9" s="50" t="s">
        <v>220</v>
      </c>
      <c r="G9" s="67" t="s">
        <v>227</v>
      </c>
      <c r="H9" s="68">
        <v>294.82</v>
      </c>
      <c r="I9" s="69">
        <v>148</v>
      </c>
    </row>
    <row r="10" spans="1:11" ht="15" customHeight="1" thickBot="1" x14ac:dyDescent="0.25">
      <c r="A10" s="44"/>
      <c r="B10" s="45" t="s">
        <v>228</v>
      </c>
      <c r="C10" s="46">
        <v>3</v>
      </c>
      <c r="D10" s="47">
        <v>52869</v>
      </c>
      <c r="E10" s="46" t="s">
        <v>220</v>
      </c>
      <c r="G10" s="70" t="s">
        <v>13</v>
      </c>
      <c r="H10" s="71">
        <v>1204132.3140000002</v>
      </c>
      <c r="I10" s="72">
        <v>195</v>
      </c>
    </row>
    <row r="11" spans="1:11" ht="15" customHeight="1" x14ac:dyDescent="0.25">
      <c r="A11" s="48"/>
      <c r="B11" s="49" t="s">
        <v>229</v>
      </c>
      <c r="C11" s="50">
        <v>8</v>
      </c>
      <c r="D11" s="51">
        <v>220844.56</v>
      </c>
      <c r="E11" s="50" t="s">
        <v>220</v>
      </c>
      <c r="G11" s="732" t="s">
        <v>230</v>
      </c>
      <c r="H11" s="732"/>
      <c r="I11" s="732"/>
      <c r="J11" s="73"/>
      <c r="K11" s="73"/>
    </row>
    <row r="12" spans="1:11" ht="15" customHeight="1" x14ac:dyDescent="0.25">
      <c r="A12" s="44"/>
      <c r="B12" s="45" t="s">
        <v>231</v>
      </c>
      <c r="C12" s="46">
        <v>1</v>
      </c>
      <c r="D12" s="47">
        <v>49556</v>
      </c>
      <c r="E12" s="46" t="s">
        <v>220</v>
      </c>
      <c r="G12" s="733"/>
      <c r="H12" s="733"/>
      <c r="I12" s="733"/>
      <c r="J12" s="74"/>
      <c r="K12" s="74"/>
    </row>
    <row r="13" spans="1:11" ht="9" customHeight="1" x14ac:dyDescent="0.25">
      <c r="A13" s="48"/>
      <c r="B13" s="49" t="s">
        <v>232</v>
      </c>
      <c r="C13" s="50">
        <v>2</v>
      </c>
      <c r="D13" s="51">
        <v>94508.45</v>
      </c>
      <c r="E13" s="50" t="s">
        <v>220</v>
      </c>
      <c r="G13" s="733"/>
      <c r="H13" s="733"/>
      <c r="I13" s="733"/>
    </row>
    <row r="14" spans="1:11" ht="15" customHeight="1" thickBot="1" x14ac:dyDescent="0.3">
      <c r="A14" s="734" t="s">
        <v>233</v>
      </c>
      <c r="B14" s="734"/>
      <c r="C14" s="75">
        <v>24</v>
      </c>
      <c r="D14" s="76">
        <v>600793.01</v>
      </c>
      <c r="E14" s="75"/>
      <c r="G14" s="728" t="s">
        <v>234</v>
      </c>
      <c r="H14" s="728"/>
      <c r="I14" s="728"/>
    </row>
    <row r="15" spans="1:11" ht="15" customHeight="1" x14ac:dyDescent="0.25">
      <c r="A15" s="77" t="s">
        <v>18</v>
      </c>
      <c r="B15" s="78" t="s">
        <v>235</v>
      </c>
      <c r="C15" s="79">
        <v>148</v>
      </c>
      <c r="D15" s="80">
        <v>294.82</v>
      </c>
      <c r="E15" s="79" t="s">
        <v>220</v>
      </c>
    </row>
    <row r="16" spans="1:11" ht="15" customHeight="1" thickBot="1" x14ac:dyDescent="0.3">
      <c r="A16" s="734" t="s">
        <v>236</v>
      </c>
      <c r="B16" s="734"/>
      <c r="C16" s="75">
        <v>148</v>
      </c>
      <c r="D16" s="76">
        <v>294.82</v>
      </c>
      <c r="E16" s="75"/>
    </row>
    <row r="17" spans="1:23" ht="15" customHeight="1" x14ac:dyDescent="0.25">
      <c r="A17" s="77" t="s">
        <v>42</v>
      </c>
      <c r="B17" s="78" t="s">
        <v>237</v>
      </c>
      <c r="C17" s="79">
        <v>10</v>
      </c>
      <c r="D17" s="80">
        <v>313430.68</v>
      </c>
      <c r="E17" s="79" t="s">
        <v>220</v>
      </c>
    </row>
    <row r="18" spans="1:23" ht="15" customHeight="1" x14ac:dyDescent="0.25">
      <c r="A18" s="48"/>
      <c r="B18" s="49" t="s">
        <v>238</v>
      </c>
      <c r="C18" s="50">
        <v>1</v>
      </c>
      <c r="D18" s="51">
        <v>59206</v>
      </c>
      <c r="E18" s="50" t="s">
        <v>220</v>
      </c>
    </row>
    <row r="19" spans="1:23" ht="15" customHeight="1" x14ac:dyDescent="0.25">
      <c r="A19" s="44"/>
      <c r="B19" s="45" t="s">
        <v>239</v>
      </c>
      <c r="C19" s="46">
        <v>5</v>
      </c>
      <c r="D19" s="47">
        <v>25456.41</v>
      </c>
      <c r="E19" s="46" t="s">
        <v>220</v>
      </c>
    </row>
    <row r="20" spans="1:23" ht="15" customHeight="1" x14ac:dyDescent="0.25">
      <c r="A20" s="48"/>
      <c r="B20" s="49" t="s">
        <v>240</v>
      </c>
      <c r="C20" s="50">
        <v>1</v>
      </c>
      <c r="D20" s="51">
        <v>48515.68</v>
      </c>
      <c r="E20" s="50" t="s">
        <v>215</v>
      </c>
    </row>
    <row r="21" spans="1:23" ht="15" customHeight="1" x14ac:dyDescent="0.25">
      <c r="A21" s="44"/>
      <c r="B21" s="45" t="s">
        <v>241</v>
      </c>
      <c r="C21" s="46">
        <v>1</v>
      </c>
      <c r="D21" s="47">
        <v>44823</v>
      </c>
      <c r="E21" s="46" t="s">
        <v>215</v>
      </c>
    </row>
    <row r="22" spans="1:23" ht="15" customHeight="1" thickBot="1" x14ac:dyDescent="0.3">
      <c r="A22" s="735" t="s">
        <v>242</v>
      </c>
      <c r="B22" s="735"/>
      <c r="C22" s="81">
        <v>18</v>
      </c>
      <c r="D22" s="82">
        <v>491431.76999999996</v>
      </c>
      <c r="E22" s="81"/>
    </row>
    <row r="23" spans="1:23" ht="15" customHeight="1" thickBot="1" x14ac:dyDescent="0.3">
      <c r="A23" s="736" t="s">
        <v>13</v>
      </c>
      <c r="B23" s="737"/>
      <c r="C23" s="83">
        <f>+C22+C16+C14+C7</f>
        <v>195</v>
      </c>
      <c r="D23" s="84">
        <v>1204132.3139999998</v>
      </c>
      <c r="E23" s="83"/>
    </row>
    <row r="24" spans="1:23" ht="14.25" x14ac:dyDescent="0.25">
      <c r="A24" s="738" t="s">
        <v>243</v>
      </c>
      <c r="B24" s="738"/>
      <c r="C24" s="738"/>
      <c r="D24" s="738"/>
      <c r="E24" s="738"/>
    </row>
    <row r="25" spans="1:23" ht="26.25" customHeight="1" x14ac:dyDescent="0.25">
      <c r="A25" s="733" t="s">
        <v>230</v>
      </c>
      <c r="B25" s="733"/>
      <c r="C25" s="733"/>
      <c r="D25" s="733"/>
      <c r="E25" s="733"/>
      <c r="F25" s="73"/>
      <c r="G25" s="73"/>
    </row>
    <row r="26" spans="1:23" ht="12.75" customHeight="1" x14ac:dyDescent="0.25">
      <c r="A26" s="728" t="s">
        <v>234</v>
      </c>
      <c r="B26" s="728"/>
      <c r="C26" s="728"/>
      <c r="D26" s="728"/>
      <c r="E26" s="728"/>
      <c r="F26" s="74"/>
      <c r="G26" s="74"/>
    </row>
    <row r="29" spans="1:23" s="86" customFormat="1" x14ac:dyDescent="0.2">
      <c r="B29" s="727" t="s">
        <v>2698</v>
      </c>
      <c r="C29" s="677"/>
      <c r="D29" s="677"/>
      <c r="E29" s="677"/>
      <c r="F29" s="677"/>
      <c r="G29" s="677"/>
      <c r="H29" s="677"/>
      <c r="I29" s="121"/>
      <c r="J29" s="727" t="s">
        <v>2699</v>
      </c>
      <c r="K29" s="677"/>
      <c r="L29" s="677"/>
      <c r="M29" s="677"/>
      <c r="N29" s="677"/>
      <c r="O29" s="677"/>
      <c r="P29" s="677"/>
      <c r="Q29" s="727" t="s">
        <v>2700</v>
      </c>
      <c r="R29" s="727"/>
      <c r="S29" s="727"/>
      <c r="T29" s="727"/>
      <c r="U29" s="727"/>
      <c r="V29" s="727"/>
      <c r="W29" s="121"/>
    </row>
    <row r="30" spans="1:23" s="86" customFormat="1" x14ac:dyDescent="0.2"/>
    <row r="31" spans="1:23" s="86" customFormat="1" x14ac:dyDescent="0.2"/>
    <row r="32" spans="1:23" s="86" customFormat="1" x14ac:dyDescent="0.2"/>
    <row r="33" spans="2:7" s="86" customFormat="1" x14ac:dyDescent="0.2"/>
    <row r="34" spans="2:7" s="86" customFormat="1" x14ac:dyDescent="0.2"/>
    <row r="35" spans="2:7" s="86" customFormat="1" x14ac:dyDescent="0.2"/>
    <row r="36" spans="2:7" s="86" customFormat="1" x14ac:dyDescent="0.2"/>
    <row r="37" spans="2:7" s="86" customFormat="1" x14ac:dyDescent="0.2"/>
    <row r="38" spans="2:7" s="86" customFormat="1" x14ac:dyDescent="0.2"/>
    <row r="39" spans="2:7" s="86" customFormat="1" x14ac:dyDescent="0.2"/>
    <row r="40" spans="2:7" s="86" customFormat="1" x14ac:dyDescent="0.2"/>
    <row r="41" spans="2:7" s="86" customFormat="1" x14ac:dyDescent="0.2"/>
    <row r="42" spans="2:7" s="86" customFormat="1" x14ac:dyDescent="0.2"/>
    <row r="43" spans="2:7" s="86" customFormat="1" x14ac:dyDescent="0.2"/>
    <row r="44" spans="2:7" s="86" customFormat="1" x14ac:dyDescent="0.2"/>
    <row r="45" spans="2:7" s="86" customFormat="1" x14ac:dyDescent="0.2"/>
    <row r="46" spans="2:7" s="86" customFormat="1" x14ac:dyDescent="0.2"/>
    <row r="47" spans="2:7" s="86" customFormat="1" x14ac:dyDescent="0.2"/>
    <row r="48" spans="2:7" s="86" customFormat="1" x14ac:dyDescent="0.2">
      <c r="B48" s="728" t="s">
        <v>234</v>
      </c>
      <c r="C48" s="728"/>
      <c r="D48" s="728"/>
      <c r="E48" s="728"/>
      <c r="F48" s="728"/>
      <c r="G48" s="728"/>
    </row>
    <row r="49" s="86" customFormat="1" x14ac:dyDescent="0.2"/>
  </sheetData>
  <mergeCells count="16">
    <mergeCell ref="A16:B16"/>
    <mergeCell ref="A22:B22"/>
    <mergeCell ref="A23:B23"/>
    <mergeCell ref="A24:E24"/>
    <mergeCell ref="A25:E25"/>
    <mergeCell ref="A2:E2"/>
    <mergeCell ref="G4:I4"/>
    <mergeCell ref="A7:B7"/>
    <mergeCell ref="G11:I13"/>
    <mergeCell ref="A14:B14"/>
    <mergeCell ref="G14:I14"/>
    <mergeCell ref="B29:H29"/>
    <mergeCell ref="J29:P29"/>
    <mergeCell ref="Q29:V29"/>
    <mergeCell ref="B48:G48"/>
    <mergeCell ref="A26:E26"/>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1FB6-5CE4-4877-B11A-5AB36F0682F5}">
  <dimension ref="A1:E37"/>
  <sheetViews>
    <sheetView showGridLines="0" workbookViewId="0">
      <selection activeCell="D3" sqref="D3"/>
    </sheetView>
  </sheetViews>
  <sheetFormatPr baseColWidth="10" defaultRowHeight="12.75" x14ac:dyDescent="0.2"/>
  <cols>
    <col min="1" max="1" width="3.28515625" style="38" customWidth="1"/>
    <col min="2" max="2" width="19.85546875" style="119" customWidth="1"/>
    <col min="3" max="3" width="8.5703125" style="120" customWidth="1"/>
    <col min="4" max="4" width="13.140625" style="120" customWidth="1"/>
    <col min="5" max="5" width="42.140625" style="38" customWidth="1"/>
    <col min="6" max="6" width="11.42578125" style="86"/>
    <col min="7" max="7" width="59" style="86" customWidth="1"/>
    <col min="8" max="8" width="31.5703125" style="86" customWidth="1"/>
    <col min="9" max="9" width="16.28515625" style="86" customWidth="1"/>
    <col min="10" max="16384" width="11.42578125" style="86"/>
  </cols>
  <sheetData>
    <row r="1" spans="1:5" ht="31.5" customHeight="1" x14ac:dyDescent="0.2">
      <c r="A1" s="740" t="s">
        <v>2701</v>
      </c>
      <c r="B1" s="740"/>
      <c r="C1" s="740"/>
      <c r="D1" s="740"/>
      <c r="E1" s="740"/>
    </row>
    <row r="2" spans="1:5" ht="32.25" customHeight="1" x14ac:dyDescent="0.2">
      <c r="A2" s="39" t="s">
        <v>244</v>
      </c>
      <c r="B2" s="40" t="s">
        <v>245</v>
      </c>
      <c r="C2" s="741" t="s">
        <v>246</v>
      </c>
      <c r="D2" s="742"/>
      <c r="E2" s="41" t="s">
        <v>247</v>
      </c>
    </row>
    <row r="3" spans="1:5" ht="102" x14ac:dyDescent="0.2">
      <c r="A3" s="87">
        <v>1</v>
      </c>
      <c r="B3" s="88" t="s">
        <v>248</v>
      </c>
      <c r="C3" s="89" t="s">
        <v>249</v>
      </c>
      <c r="D3" s="89" t="s">
        <v>250</v>
      </c>
      <c r="E3" s="90" t="s">
        <v>251</v>
      </c>
    </row>
    <row r="4" spans="1:5" ht="39" thickBot="1" x14ac:dyDescent="0.25">
      <c r="A4" s="91">
        <f>1+A3</f>
        <v>2</v>
      </c>
      <c r="B4" s="92" t="s">
        <v>252</v>
      </c>
      <c r="C4" s="93" t="s">
        <v>249</v>
      </c>
      <c r="D4" s="93" t="s">
        <v>253</v>
      </c>
      <c r="E4" s="94" t="s">
        <v>254</v>
      </c>
    </row>
    <row r="5" spans="1:5" ht="25.5" x14ac:dyDescent="0.2">
      <c r="A5" s="95">
        <f t="shared" ref="A5:A23" si="0">1+A4</f>
        <v>3</v>
      </c>
      <c r="B5" s="96" t="s">
        <v>255</v>
      </c>
      <c r="C5" s="97" t="s">
        <v>256</v>
      </c>
      <c r="D5" s="97" t="s">
        <v>257</v>
      </c>
      <c r="E5" s="98" t="s">
        <v>258</v>
      </c>
    </row>
    <row r="6" spans="1:5" ht="38.25" x14ac:dyDescent="0.2">
      <c r="A6" s="99">
        <f t="shared" si="0"/>
        <v>4</v>
      </c>
      <c r="B6" s="100" t="s">
        <v>259</v>
      </c>
      <c r="C6" s="89" t="s">
        <v>256</v>
      </c>
      <c r="D6" s="89" t="s">
        <v>260</v>
      </c>
      <c r="E6" s="90" t="s">
        <v>261</v>
      </c>
    </row>
    <row r="7" spans="1:5" ht="38.25" x14ac:dyDescent="0.2">
      <c r="A7" s="99">
        <f t="shared" si="0"/>
        <v>5</v>
      </c>
      <c r="B7" s="100" t="s">
        <v>262</v>
      </c>
      <c r="C7" s="89" t="s">
        <v>256</v>
      </c>
      <c r="D7" s="89" t="s">
        <v>263</v>
      </c>
      <c r="E7" s="90" t="s">
        <v>264</v>
      </c>
    </row>
    <row r="8" spans="1:5" ht="38.25" x14ac:dyDescent="0.2">
      <c r="A8" s="99">
        <f t="shared" si="0"/>
        <v>6</v>
      </c>
      <c r="B8" s="100" t="s">
        <v>265</v>
      </c>
      <c r="C8" s="89" t="s">
        <v>256</v>
      </c>
      <c r="D8" s="89" t="s">
        <v>266</v>
      </c>
      <c r="E8" s="90" t="s">
        <v>267</v>
      </c>
    </row>
    <row r="9" spans="1:5" ht="51" x14ac:dyDescent="0.2">
      <c r="A9" s="99">
        <f t="shared" si="0"/>
        <v>7</v>
      </c>
      <c r="B9" s="100" t="s">
        <v>268</v>
      </c>
      <c r="C9" s="89" t="s">
        <v>256</v>
      </c>
      <c r="D9" s="89" t="s">
        <v>266</v>
      </c>
      <c r="E9" s="90" t="s">
        <v>269</v>
      </c>
    </row>
    <row r="10" spans="1:5" ht="38.25" x14ac:dyDescent="0.2">
      <c r="A10" s="99">
        <f t="shared" si="0"/>
        <v>8</v>
      </c>
      <c r="B10" s="100" t="s">
        <v>270</v>
      </c>
      <c r="C10" s="89" t="s">
        <v>256</v>
      </c>
      <c r="D10" s="89" t="s">
        <v>257</v>
      </c>
      <c r="E10" s="90" t="s">
        <v>271</v>
      </c>
    </row>
    <row r="11" spans="1:5" ht="26.25" thickBot="1" x14ac:dyDescent="0.25">
      <c r="A11" s="101">
        <f t="shared" si="0"/>
        <v>9</v>
      </c>
      <c r="B11" s="102" t="s">
        <v>272</v>
      </c>
      <c r="C11" s="103" t="s">
        <v>256</v>
      </c>
      <c r="D11" s="103" t="s">
        <v>257</v>
      </c>
      <c r="E11" s="104" t="s">
        <v>273</v>
      </c>
    </row>
    <row r="12" spans="1:5" ht="63.75" x14ac:dyDescent="0.2">
      <c r="A12" s="105">
        <f t="shared" si="0"/>
        <v>10</v>
      </c>
      <c r="B12" s="106" t="s">
        <v>274</v>
      </c>
      <c r="C12" s="107" t="s">
        <v>275</v>
      </c>
      <c r="D12" s="107" t="s">
        <v>276</v>
      </c>
      <c r="E12" s="108" t="s">
        <v>277</v>
      </c>
    </row>
    <row r="13" spans="1:5" ht="127.5" x14ac:dyDescent="0.2">
      <c r="A13" s="99">
        <f t="shared" si="0"/>
        <v>11</v>
      </c>
      <c r="B13" s="100" t="s">
        <v>278</v>
      </c>
      <c r="C13" s="89" t="s">
        <v>275</v>
      </c>
      <c r="D13" s="89" t="s">
        <v>276</v>
      </c>
      <c r="E13" s="90" t="s">
        <v>279</v>
      </c>
    </row>
    <row r="14" spans="1:5" ht="114.75" x14ac:dyDescent="0.2">
      <c r="A14" s="99">
        <f t="shared" si="0"/>
        <v>12</v>
      </c>
      <c r="B14" s="100" t="s">
        <v>280</v>
      </c>
      <c r="C14" s="89" t="s">
        <v>275</v>
      </c>
      <c r="D14" s="89" t="s">
        <v>276</v>
      </c>
      <c r="E14" s="90" t="s">
        <v>281</v>
      </c>
    </row>
    <row r="15" spans="1:5" ht="76.5" x14ac:dyDescent="0.2">
      <c r="A15" s="99">
        <f t="shared" si="0"/>
        <v>13</v>
      </c>
      <c r="B15" s="100" t="s">
        <v>282</v>
      </c>
      <c r="C15" s="89" t="s">
        <v>275</v>
      </c>
      <c r="D15" s="89" t="s">
        <v>283</v>
      </c>
      <c r="E15" s="90" t="s">
        <v>284</v>
      </c>
    </row>
    <row r="16" spans="1:5" ht="89.25" x14ac:dyDescent="0.2">
      <c r="A16" s="99">
        <f t="shared" si="0"/>
        <v>14</v>
      </c>
      <c r="B16" s="100" t="s">
        <v>285</v>
      </c>
      <c r="C16" s="89" t="s">
        <v>275</v>
      </c>
      <c r="D16" s="89" t="s">
        <v>276</v>
      </c>
      <c r="E16" s="90" t="s">
        <v>286</v>
      </c>
    </row>
    <row r="17" spans="1:5" ht="38.25" x14ac:dyDescent="0.2">
      <c r="A17" s="99">
        <f t="shared" si="0"/>
        <v>15</v>
      </c>
      <c r="B17" s="100" t="s">
        <v>287</v>
      </c>
      <c r="C17" s="89" t="s">
        <v>275</v>
      </c>
      <c r="D17" s="89" t="s">
        <v>288</v>
      </c>
      <c r="E17" s="90" t="s">
        <v>289</v>
      </c>
    </row>
    <row r="18" spans="1:5" ht="26.25" thickBot="1" x14ac:dyDescent="0.25">
      <c r="A18" s="91">
        <f t="shared" si="0"/>
        <v>16</v>
      </c>
      <c r="B18" s="92" t="s">
        <v>290</v>
      </c>
      <c r="C18" s="93" t="s">
        <v>275</v>
      </c>
      <c r="D18" s="93" t="s">
        <v>288</v>
      </c>
      <c r="E18" s="94" t="s">
        <v>291</v>
      </c>
    </row>
    <row r="19" spans="1:5" ht="38.25" x14ac:dyDescent="0.2">
      <c r="A19" s="95">
        <f t="shared" si="0"/>
        <v>17</v>
      </c>
      <c r="B19" s="96" t="s">
        <v>292</v>
      </c>
      <c r="C19" s="97" t="s">
        <v>16</v>
      </c>
      <c r="D19" s="97" t="s">
        <v>293</v>
      </c>
      <c r="E19" s="98" t="s">
        <v>294</v>
      </c>
    </row>
    <row r="20" spans="1:5" ht="153" x14ac:dyDescent="0.2">
      <c r="A20" s="99">
        <f t="shared" si="0"/>
        <v>18</v>
      </c>
      <c r="B20" s="100" t="s">
        <v>295</v>
      </c>
      <c r="C20" s="89" t="s">
        <v>296</v>
      </c>
      <c r="D20" s="89" t="s">
        <v>297</v>
      </c>
      <c r="E20" s="90" t="s">
        <v>298</v>
      </c>
    </row>
    <row r="21" spans="1:5" ht="76.5" x14ac:dyDescent="0.2">
      <c r="A21" s="99">
        <f t="shared" si="0"/>
        <v>19</v>
      </c>
      <c r="B21" s="100" t="s">
        <v>299</v>
      </c>
      <c r="C21" s="89" t="s">
        <v>16</v>
      </c>
      <c r="D21" s="89" t="s">
        <v>300</v>
      </c>
      <c r="E21" s="90" t="s">
        <v>301</v>
      </c>
    </row>
    <row r="22" spans="1:5" ht="25.5" x14ac:dyDescent="0.2">
      <c r="A22" s="99">
        <f t="shared" si="0"/>
        <v>20</v>
      </c>
      <c r="B22" s="100" t="s">
        <v>302</v>
      </c>
      <c r="C22" s="89" t="s">
        <v>16</v>
      </c>
      <c r="D22" s="89" t="s">
        <v>303</v>
      </c>
      <c r="E22" s="90" t="s">
        <v>304</v>
      </c>
    </row>
    <row r="23" spans="1:5" ht="38.25" x14ac:dyDescent="0.2">
      <c r="A23" s="109">
        <f t="shared" si="0"/>
        <v>21</v>
      </c>
      <c r="B23" s="110" t="s">
        <v>305</v>
      </c>
      <c r="C23" s="89" t="s">
        <v>16</v>
      </c>
      <c r="D23" s="89" t="s">
        <v>300</v>
      </c>
      <c r="E23" s="743" t="s">
        <v>306</v>
      </c>
    </row>
    <row r="24" spans="1:5" ht="38.25" x14ac:dyDescent="0.2">
      <c r="A24" s="111"/>
      <c r="B24" s="112" t="s">
        <v>307</v>
      </c>
      <c r="C24" s="89" t="s">
        <v>16</v>
      </c>
      <c r="D24" s="89" t="s">
        <v>300</v>
      </c>
      <c r="E24" s="743"/>
    </row>
    <row r="25" spans="1:5" ht="38.25" x14ac:dyDescent="0.2">
      <c r="A25" s="111"/>
      <c r="B25" s="112" t="s">
        <v>308</v>
      </c>
      <c r="C25" s="89" t="s">
        <v>256</v>
      </c>
      <c r="D25" s="89" t="s">
        <v>309</v>
      </c>
      <c r="E25" s="743"/>
    </row>
    <row r="26" spans="1:5" ht="38.25" x14ac:dyDescent="0.2">
      <c r="A26" s="113"/>
      <c r="B26" s="114" t="s">
        <v>310</v>
      </c>
      <c r="C26" s="89" t="s">
        <v>16</v>
      </c>
      <c r="D26" s="89" t="s">
        <v>300</v>
      </c>
      <c r="E26" s="743"/>
    </row>
    <row r="27" spans="1:5" ht="25.5" x14ac:dyDescent="0.2">
      <c r="A27" s="101">
        <f>1+A23</f>
        <v>22</v>
      </c>
      <c r="B27" s="110" t="s">
        <v>311</v>
      </c>
      <c r="C27" s="744" t="s">
        <v>16</v>
      </c>
      <c r="D27" s="103" t="s">
        <v>312</v>
      </c>
      <c r="E27" s="745" t="s">
        <v>313</v>
      </c>
    </row>
    <row r="28" spans="1:5" ht="25.5" x14ac:dyDescent="0.2">
      <c r="A28" s="111"/>
      <c r="B28" s="112" t="s">
        <v>314</v>
      </c>
      <c r="C28" s="744"/>
      <c r="D28" s="115"/>
      <c r="E28" s="745"/>
    </row>
    <row r="29" spans="1:5" ht="25.5" x14ac:dyDescent="0.2">
      <c r="A29" s="113"/>
      <c r="B29" s="114" t="s">
        <v>315</v>
      </c>
      <c r="C29" s="744"/>
      <c r="D29" s="97"/>
      <c r="E29" s="745"/>
    </row>
    <row r="30" spans="1:5" ht="25.5" x14ac:dyDescent="0.2">
      <c r="A30" s="116">
        <f>1+A27</f>
        <v>23</v>
      </c>
      <c r="B30" s="100" t="s">
        <v>316</v>
      </c>
      <c r="C30" s="89" t="s">
        <v>16</v>
      </c>
      <c r="D30" s="89" t="s">
        <v>303</v>
      </c>
      <c r="E30" s="90" t="s">
        <v>317</v>
      </c>
    </row>
    <row r="31" spans="1:5" ht="38.25" x14ac:dyDescent="0.2">
      <c r="A31" s="116">
        <f>1+A30</f>
        <v>24</v>
      </c>
      <c r="B31" s="100" t="s">
        <v>318</v>
      </c>
      <c r="C31" s="89" t="s">
        <v>16</v>
      </c>
      <c r="D31" s="89" t="s">
        <v>319</v>
      </c>
      <c r="E31" s="90" t="s">
        <v>320</v>
      </c>
    </row>
    <row r="32" spans="1:5" ht="25.5" x14ac:dyDescent="0.2">
      <c r="A32" s="116">
        <f t="shared" ref="A32:A34" si="1">1+A31</f>
        <v>25</v>
      </c>
      <c r="B32" s="100" t="s">
        <v>321</v>
      </c>
      <c r="C32" s="89" t="s">
        <v>16</v>
      </c>
      <c r="D32" s="89" t="s">
        <v>300</v>
      </c>
      <c r="E32" s="90" t="s">
        <v>313</v>
      </c>
    </row>
    <row r="33" spans="1:5" ht="38.25" x14ac:dyDescent="0.2">
      <c r="A33" s="116">
        <f t="shared" si="1"/>
        <v>26</v>
      </c>
      <c r="B33" s="110" t="s">
        <v>322</v>
      </c>
      <c r="C33" s="89" t="s">
        <v>16</v>
      </c>
      <c r="D33" s="89" t="s">
        <v>323</v>
      </c>
      <c r="E33" s="90" t="s">
        <v>324</v>
      </c>
    </row>
    <row r="34" spans="1:5" ht="76.5" x14ac:dyDescent="0.2">
      <c r="A34" s="117">
        <f t="shared" si="1"/>
        <v>27</v>
      </c>
      <c r="B34" s="118" t="s">
        <v>325</v>
      </c>
      <c r="C34" s="89" t="s">
        <v>16</v>
      </c>
      <c r="D34" s="89" t="s">
        <v>300</v>
      </c>
      <c r="E34" s="90" t="s">
        <v>326</v>
      </c>
    </row>
    <row r="35" spans="1:5" ht="12.75" customHeight="1" x14ac:dyDescent="0.2">
      <c r="A35" s="739" t="s">
        <v>327</v>
      </c>
      <c r="B35" s="739"/>
      <c r="C35" s="739"/>
      <c r="D35" s="739"/>
      <c r="E35" s="739"/>
    </row>
    <row r="36" spans="1:5" ht="12.75" customHeight="1" x14ac:dyDescent="0.2">
      <c r="A36" s="739" t="s">
        <v>328</v>
      </c>
      <c r="B36" s="739"/>
      <c r="C36" s="739"/>
      <c r="D36" s="739"/>
      <c r="E36" s="739"/>
    </row>
    <row r="37" spans="1:5" ht="12.75" customHeight="1" x14ac:dyDescent="0.2">
      <c r="A37" s="739" t="s">
        <v>234</v>
      </c>
      <c r="B37" s="739"/>
      <c r="C37" s="739"/>
      <c r="D37" s="739"/>
      <c r="E37" s="739"/>
    </row>
  </sheetData>
  <mergeCells count="8">
    <mergeCell ref="A35:E35"/>
    <mergeCell ref="A36:E36"/>
    <mergeCell ref="A37:E37"/>
    <mergeCell ref="A1:E1"/>
    <mergeCell ref="C2:D2"/>
    <mergeCell ref="E23:E26"/>
    <mergeCell ref="C27:C29"/>
    <mergeCell ref="E27:E29"/>
  </mergeCells>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C25E-81CA-43BF-83EA-7CD91826B929}">
  <dimension ref="A1:D8"/>
  <sheetViews>
    <sheetView workbookViewId="0">
      <selection activeCell="C21" sqref="C21"/>
    </sheetView>
  </sheetViews>
  <sheetFormatPr baseColWidth="10" defaultRowHeight="15" x14ac:dyDescent="0.25"/>
  <cols>
    <col min="2" max="2" width="18.85546875" customWidth="1"/>
    <col min="3" max="4" width="20.7109375" customWidth="1"/>
  </cols>
  <sheetData>
    <row r="1" spans="1:4" ht="15.75" thickBot="1" x14ac:dyDescent="0.3">
      <c r="A1" s="707" t="s">
        <v>2702</v>
      </c>
      <c r="B1" s="707"/>
      <c r="C1" s="707"/>
      <c r="D1" s="707"/>
    </row>
    <row r="2" spans="1:4" ht="32.25" thickBot="1" x14ac:dyDescent="0.3">
      <c r="A2" s="390"/>
      <c r="B2" s="391" t="s">
        <v>23</v>
      </c>
      <c r="C2" s="391" t="s">
        <v>2543</v>
      </c>
      <c r="D2" s="406" t="s">
        <v>2544</v>
      </c>
    </row>
    <row r="3" spans="1:4" ht="15.75" thickBot="1" x14ac:dyDescent="0.3">
      <c r="A3" s="407">
        <v>1</v>
      </c>
      <c r="B3" s="396" t="s">
        <v>2545</v>
      </c>
      <c r="C3" s="420">
        <v>37045414</v>
      </c>
      <c r="D3" s="420">
        <v>15988472.880000001</v>
      </c>
    </row>
    <row r="4" spans="1:4" ht="15.75" thickBot="1" x14ac:dyDescent="0.3">
      <c r="A4" s="397">
        <v>2</v>
      </c>
      <c r="B4" s="408" t="s">
        <v>18</v>
      </c>
      <c r="C4" s="421">
        <v>4358508.8499999996</v>
      </c>
      <c r="D4" s="421">
        <v>4358508.8499999996</v>
      </c>
    </row>
    <row r="5" spans="1:4" ht="15.75" thickBot="1" x14ac:dyDescent="0.3">
      <c r="A5" s="409">
        <v>3</v>
      </c>
      <c r="B5" s="410" t="s">
        <v>2546</v>
      </c>
      <c r="C5" s="422">
        <v>9659935.5800000001</v>
      </c>
      <c r="D5" s="422">
        <v>3186648</v>
      </c>
    </row>
    <row r="6" spans="1:4" ht="16.5" thickTop="1" thickBot="1" x14ac:dyDescent="0.3">
      <c r="A6" s="397"/>
      <c r="B6" s="411" t="s">
        <v>26</v>
      </c>
      <c r="C6" s="423">
        <v>51063858.43</v>
      </c>
      <c r="D6" s="423">
        <v>23533629.73</v>
      </c>
    </row>
    <row r="7" spans="1:4" x14ac:dyDescent="0.25">
      <c r="A7" s="412" t="s">
        <v>2547</v>
      </c>
    </row>
    <row r="8" spans="1:4" x14ac:dyDescent="0.25">
      <c r="A8" s="412" t="s">
        <v>2548</v>
      </c>
    </row>
  </sheetData>
  <mergeCells count="1">
    <mergeCell ref="A1:D1"/>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E93E0-E2B1-4618-899F-A63E6C44FA7F}">
  <dimension ref="A1:B29"/>
  <sheetViews>
    <sheetView workbookViewId="0">
      <selection activeCell="C5" sqref="C5"/>
    </sheetView>
  </sheetViews>
  <sheetFormatPr baseColWidth="10" defaultRowHeight="15" x14ac:dyDescent="0.25"/>
  <cols>
    <col min="1" max="2" width="42.28515625" customWidth="1"/>
  </cols>
  <sheetData>
    <row r="1" spans="1:2" x14ac:dyDescent="0.25">
      <c r="A1" s="722" t="s">
        <v>2703</v>
      </c>
      <c r="B1" s="722"/>
    </row>
    <row r="2" spans="1:2" ht="15.75" x14ac:dyDescent="0.25">
      <c r="A2" s="414" t="s">
        <v>23</v>
      </c>
      <c r="B2" s="414" t="s">
        <v>2549</v>
      </c>
    </row>
    <row r="3" spans="1:2" x14ac:dyDescent="0.25">
      <c r="A3" s="415" t="s">
        <v>18</v>
      </c>
      <c r="B3" s="416" t="s">
        <v>2550</v>
      </c>
    </row>
    <row r="4" spans="1:2" x14ac:dyDescent="0.25">
      <c r="A4" s="415" t="s">
        <v>42</v>
      </c>
      <c r="B4" s="416" t="s">
        <v>2551</v>
      </c>
    </row>
    <row r="5" spans="1:2" x14ac:dyDescent="0.25">
      <c r="A5" s="415" t="s">
        <v>38</v>
      </c>
      <c r="B5" s="416" t="s">
        <v>2552</v>
      </c>
    </row>
    <row r="6" spans="1:2" x14ac:dyDescent="0.25">
      <c r="A6" s="415" t="s">
        <v>32</v>
      </c>
      <c r="B6" s="416" t="s">
        <v>2553</v>
      </c>
    </row>
    <row r="7" spans="1:2" x14ac:dyDescent="0.25">
      <c r="A7" s="415" t="s">
        <v>62</v>
      </c>
      <c r="B7" s="416" t="s">
        <v>2554</v>
      </c>
    </row>
    <row r="8" spans="1:2" x14ac:dyDescent="0.25">
      <c r="A8" s="415" t="s">
        <v>37</v>
      </c>
      <c r="B8" s="416" t="s">
        <v>2555</v>
      </c>
    </row>
    <row r="9" spans="1:2" x14ac:dyDescent="0.25">
      <c r="A9" s="415" t="s">
        <v>20</v>
      </c>
      <c r="B9" s="416" t="s">
        <v>2556</v>
      </c>
    </row>
    <row r="10" spans="1:2" x14ac:dyDescent="0.25">
      <c r="A10" s="415" t="s">
        <v>34</v>
      </c>
      <c r="B10" s="416" t="s">
        <v>2557</v>
      </c>
    </row>
    <row r="11" spans="1:2" x14ac:dyDescent="0.25">
      <c r="A11" s="415" t="s">
        <v>27</v>
      </c>
      <c r="B11" s="416" t="s">
        <v>2558</v>
      </c>
    </row>
    <row r="12" spans="1:2" x14ac:dyDescent="0.25">
      <c r="A12" s="415" t="s">
        <v>29</v>
      </c>
      <c r="B12" s="416" t="s">
        <v>2559</v>
      </c>
    </row>
    <row r="13" spans="1:2" x14ac:dyDescent="0.25">
      <c r="A13" s="415" t="s">
        <v>36</v>
      </c>
      <c r="B13" s="416" t="s">
        <v>2560</v>
      </c>
    </row>
    <row r="14" spans="1:2" x14ac:dyDescent="0.25">
      <c r="A14" s="415" t="s">
        <v>41</v>
      </c>
      <c r="B14" s="416" t="s">
        <v>2561</v>
      </c>
    </row>
    <row r="15" spans="1:2" x14ac:dyDescent="0.25">
      <c r="A15" s="415" t="s">
        <v>35</v>
      </c>
      <c r="B15" s="416" t="s">
        <v>2562</v>
      </c>
    </row>
    <row r="16" spans="1:2" x14ac:dyDescent="0.25">
      <c r="A16" s="415" t="s">
        <v>187</v>
      </c>
      <c r="B16" s="416" t="s">
        <v>2562</v>
      </c>
    </row>
    <row r="17" spans="1:2" x14ac:dyDescent="0.25">
      <c r="A17" s="415" t="s">
        <v>39</v>
      </c>
      <c r="B17" s="416" t="s">
        <v>2563</v>
      </c>
    </row>
    <row r="18" spans="1:2" x14ac:dyDescent="0.25">
      <c r="A18" s="415" t="s">
        <v>2162</v>
      </c>
      <c r="B18" s="416" t="s">
        <v>2564</v>
      </c>
    </row>
    <row r="19" spans="1:2" x14ac:dyDescent="0.25">
      <c r="A19" s="415" t="s">
        <v>2565</v>
      </c>
      <c r="B19" s="416" t="s">
        <v>2566</v>
      </c>
    </row>
    <row r="20" spans="1:2" x14ac:dyDescent="0.25">
      <c r="A20" s="415" t="s">
        <v>2567</v>
      </c>
      <c r="B20" s="416" t="s">
        <v>2568</v>
      </c>
    </row>
    <row r="21" spans="1:2" x14ac:dyDescent="0.25">
      <c r="A21" s="415" t="s">
        <v>31</v>
      </c>
      <c r="B21" s="416" t="s">
        <v>2569</v>
      </c>
    </row>
    <row r="22" spans="1:2" x14ac:dyDescent="0.25">
      <c r="A22" s="415" t="s">
        <v>28</v>
      </c>
      <c r="B22" s="416" t="s">
        <v>2570</v>
      </c>
    </row>
    <row r="23" spans="1:2" x14ac:dyDescent="0.25">
      <c r="A23" s="415" t="s">
        <v>33</v>
      </c>
      <c r="B23" s="416" t="s">
        <v>2571</v>
      </c>
    </row>
    <row r="24" spans="1:2" x14ac:dyDescent="0.25">
      <c r="A24" s="415" t="s">
        <v>16</v>
      </c>
      <c r="B24" s="416" t="s">
        <v>2572</v>
      </c>
    </row>
    <row r="25" spans="1:2" x14ac:dyDescent="0.25">
      <c r="A25" s="415" t="s">
        <v>65</v>
      </c>
      <c r="B25" s="416" t="s">
        <v>2573</v>
      </c>
    </row>
    <row r="26" spans="1:2" x14ac:dyDescent="0.25">
      <c r="A26" s="415" t="s">
        <v>40</v>
      </c>
      <c r="B26" s="416" t="s">
        <v>2574</v>
      </c>
    </row>
    <row r="27" spans="1:2" x14ac:dyDescent="0.25">
      <c r="A27" s="415" t="s">
        <v>2575</v>
      </c>
      <c r="B27" s="416" t="s">
        <v>2576</v>
      </c>
    </row>
    <row r="28" spans="1:2" x14ac:dyDescent="0.25">
      <c r="A28" s="415" t="s">
        <v>2161</v>
      </c>
      <c r="B28" s="416" t="s">
        <v>2577</v>
      </c>
    </row>
    <row r="29" spans="1:2" x14ac:dyDescent="0.25">
      <c r="A29" s="413" t="s">
        <v>2578</v>
      </c>
    </row>
  </sheetData>
  <mergeCells count="1">
    <mergeCell ref="A1:B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977A-EBFC-423A-8B42-B6BF48396E49}">
  <dimension ref="A2:E14"/>
  <sheetViews>
    <sheetView workbookViewId="0">
      <selection activeCell="G9" sqref="G9"/>
    </sheetView>
  </sheetViews>
  <sheetFormatPr baseColWidth="10" defaultRowHeight="15" x14ac:dyDescent="0.25"/>
  <cols>
    <col min="1" max="1" width="20.7109375" customWidth="1"/>
    <col min="2" max="2" width="16.5703125" customWidth="1"/>
    <col min="3" max="3" width="17.85546875" customWidth="1"/>
    <col min="4" max="4" width="14.85546875" customWidth="1"/>
  </cols>
  <sheetData>
    <row r="2" spans="1:5" ht="15.75" thickBot="1" x14ac:dyDescent="0.3">
      <c r="A2" s="707" t="s">
        <v>2704</v>
      </c>
      <c r="B2" s="707"/>
      <c r="C2" s="707"/>
      <c r="D2" s="707"/>
      <c r="E2" s="707"/>
    </row>
    <row r="3" spans="1:5" ht="47.25" x14ac:dyDescent="0.25">
      <c r="A3" s="708" t="s">
        <v>23</v>
      </c>
      <c r="B3" s="417" t="s">
        <v>2579</v>
      </c>
      <c r="C3" s="417" t="s">
        <v>2580</v>
      </c>
      <c r="D3" s="747" t="s">
        <v>2581</v>
      </c>
      <c r="E3" s="748"/>
    </row>
    <row r="4" spans="1:5" ht="15.75" thickBot="1" x14ac:dyDescent="0.3">
      <c r="A4" s="746"/>
      <c r="B4" s="418" t="s">
        <v>663</v>
      </c>
      <c r="C4" s="418" t="s">
        <v>663</v>
      </c>
      <c r="D4" s="418" t="s">
        <v>663</v>
      </c>
      <c r="E4" s="419" t="s">
        <v>73</v>
      </c>
    </row>
    <row r="5" spans="1:5" ht="15.75" thickBot="1" x14ac:dyDescent="0.3">
      <c r="A5" s="407" t="s">
        <v>30</v>
      </c>
      <c r="B5" s="420">
        <v>170901.37</v>
      </c>
      <c r="C5" s="420"/>
      <c r="D5" s="420"/>
      <c r="E5" s="420"/>
    </row>
    <row r="6" spans="1:5" ht="15.75" thickBot="1" x14ac:dyDescent="0.3">
      <c r="A6" s="397" t="s">
        <v>65</v>
      </c>
      <c r="B6" s="421"/>
      <c r="C6" s="421">
        <v>145765.91</v>
      </c>
      <c r="D6" s="421"/>
      <c r="E6" s="421"/>
    </row>
    <row r="7" spans="1:5" ht="15.75" thickBot="1" x14ac:dyDescent="0.3">
      <c r="A7" s="407" t="s">
        <v>40</v>
      </c>
      <c r="B7" s="420"/>
      <c r="C7" s="420">
        <v>24998</v>
      </c>
      <c r="D7" s="420"/>
      <c r="E7" s="424"/>
    </row>
    <row r="8" spans="1:5" ht="15.75" thickBot="1" x14ac:dyDescent="0.3">
      <c r="A8" s="397" t="s">
        <v>37</v>
      </c>
      <c r="B8" s="421"/>
      <c r="C8" s="421">
        <v>7127015.75</v>
      </c>
      <c r="D8" s="421">
        <v>106677.94</v>
      </c>
      <c r="E8" s="425">
        <v>9</v>
      </c>
    </row>
    <row r="9" spans="1:5" ht="15.75" thickBot="1" x14ac:dyDescent="0.3">
      <c r="A9" s="407" t="s">
        <v>42</v>
      </c>
      <c r="B9" s="420"/>
      <c r="C9" s="420">
        <v>3421890.13</v>
      </c>
      <c r="D9" s="420"/>
      <c r="E9" s="424"/>
    </row>
    <row r="10" spans="1:5" ht="15.75" thickBot="1" x14ac:dyDescent="0.3">
      <c r="A10" s="397" t="s">
        <v>38</v>
      </c>
      <c r="B10" s="421"/>
      <c r="C10" s="421">
        <v>1935062.99</v>
      </c>
      <c r="D10" s="421"/>
      <c r="E10" s="425"/>
    </row>
    <row r="11" spans="1:5" ht="15.75" thickBot="1" x14ac:dyDescent="0.3">
      <c r="A11" s="407" t="s">
        <v>32</v>
      </c>
      <c r="B11" s="420"/>
      <c r="C11" s="420">
        <v>616321.4</v>
      </c>
      <c r="D11" s="420"/>
      <c r="E11" s="424"/>
    </row>
    <row r="12" spans="1:5" ht="15.75" thickBot="1" x14ac:dyDescent="0.3">
      <c r="A12" s="397" t="s">
        <v>18</v>
      </c>
      <c r="B12" s="421"/>
      <c r="C12" s="421">
        <v>112114.35</v>
      </c>
      <c r="D12" s="421"/>
      <c r="E12" s="425"/>
    </row>
    <row r="13" spans="1:5" ht="15.75" thickBot="1" x14ac:dyDescent="0.3">
      <c r="A13" s="409" t="s">
        <v>2582</v>
      </c>
      <c r="B13" s="422"/>
      <c r="C13" s="422">
        <v>899422</v>
      </c>
      <c r="D13" s="422"/>
      <c r="E13" s="426"/>
    </row>
    <row r="14" spans="1:5" ht="16.5" thickTop="1" thickBot="1" x14ac:dyDescent="0.3">
      <c r="A14" s="397" t="s">
        <v>26</v>
      </c>
      <c r="B14" s="423">
        <v>170901.37</v>
      </c>
      <c r="C14" s="423">
        <v>15184868.68</v>
      </c>
      <c r="D14" s="423">
        <v>106677.94</v>
      </c>
      <c r="E14" s="427">
        <v>9</v>
      </c>
    </row>
  </sheetData>
  <mergeCells count="3">
    <mergeCell ref="A3:A4"/>
    <mergeCell ref="D3:E3"/>
    <mergeCell ref="A2:E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F92C-C1D9-46E0-83D4-6F83A0C006DC}">
  <dimension ref="A2:G10"/>
  <sheetViews>
    <sheetView workbookViewId="0"/>
  </sheetViews>
  <sheetFormatPr baseColWidth="10" defaultRowHeight="15" x14ac:dyDescent="0.25"/>
  <cols>
    <col min="1" max="1" width="19.140625" customWidth="1"/>
  </cols>
  <sheetData>
    <row r="2" spans="1:7" ht="15.75" thickBot="1" x14ac:dyDescent="0.3">
      <c r="A2" s="722" t="s">
        <v>2705</v>
      </c>
      <c r="B2" s="722"/>
      <c r="C2" s="722"/>
      <c r="D2" s="722"/>
      <c r="E2" s="722"/>
      <c r="F2" s="722"/>
      <c r="G2" s="722"/>
    </row>
    <row r="3" spans="1:7" ht="16.5" thickBot="1" x14ac:dyDescent="0.3">
      <c r="A3" s="708" t="s">
        <v>23</v>
      </c>
      <c r="B3" s="750" t="s">
        <v>2583</v>
      </c>
      <c r="C3" s="750"/>
      <c r="D3" s="750"/>
      <c r="E3" s="750"/>
      <c r="F3" s="428"/>
      <c r="G3" s="428"/>
    </row>
    <row r="4" spans="1:7" ht="25.5" customHeight="1" thickBot="1" x14ac:dyDescent="0.3">
      <c r="A4" s="749"/>
      <c r="B4" s="751" t="s">
        <v>2584</v>
      </c>
      <c r="C4" s="752"/>
      <c r="D4" s="751" t="s">
        <v>2585</v>
      </c>
      <c r="E4" s="752"/>
      <c r="F4" s="753" t="s">
        <v>2586</v>
      </c>
      <c r="G4" s="754"/>
    </row>
    <row r="5" spans="1:7" ht="26.25" thickBot="1" x14ac:dyDescent="0.3">
      <c r="A5" s="709"/>
      <c r="B5" s="397" t="s">
        <v>663</v>
      </c>
      <c r="C5" s="411" t="s">
        <v>73</v>
      </c>
      <c r="D5" s="411" t="s">
        <v>663</v>
      </c>
      <c r="E5" s="411" t="s">
        <v>73</v>
      </c>
      <c r="F5" s="411" t="s">
        <v>663</v>
      </c>
      <c r="G5" s="411" t="s">
        <v>73</v>
      </c>
    </row>
    <row r="6" spans="1:7" ht="15.75" thickBot="1" x14ac:dyDescent="0.3">
      <c r="A6" s="407" t="s">
        <v>16</v>
      </c>
      <c r="B6" s="420">
        <v>235.86</v>
      </c>
      <c r="C6" s="432">
        <v>2</v>
      </c>
      <c r="D6" s="420"/>
      <c r="E6" s="432"/>
      <c r="F6" s="420"/>
      <c r="G6" s="432"/>
    </row>
    <row r="7" spans="1:7" ht="15.75" thickBot="1" x14ac:dyDescent="0.3">
      <c r="A7" s="397" t="s">
        <v>62</v>
      </c>
      <c r="B7" s="421"/>
      <c r="C7" s="433"/>
      <c r="D7" s="421">
        <v>123422.36</v>
      </c>
      <c r="E7" s="433">
        <v>5</v>
      </c>
      <c r="F7" s="421">
        <v>10961.2</v>
      </c>
      <c r="G7" s="433">
        <v>4</v>
      </c>
    </row>
    <row r="8" spans="1:7" ht="15.75" thickBot="1" x14ac:dyDescent="0.3">
      <c r="A8" s="407" t="s">
        <v>38</v>
      </c>
      <c r="B8" s="420"/>
      <c r="C8" s="432"/>
      <c r="D8" s="420">
        <v>205028.09</v>
      </c>
      <c r="E8" s="432">
        <v>24</v>
      </c>
      <c r="F8" s="420"/>
      <c r="G8" s="432"/>
    </row>
    <row r="9" spans="1:7" ht="15.75" thickBot="1" x14ac:dyDescent="0.3">
      <c r="A9" s="429" t="s">
        <v>32</v>
      </c>
      <c r="B9" s="430"/>
      <c r="C9" s="434"/>
      <c r="D9" s="430">
        <v>26542.68</v>
      </c>
      <c r="E9" s="434">
        <v>6</v>
      </c>
      <c r="F9" s="430">
        <v>345840.27</v>
      </c>
      <c r="G9" s="434">
        <v>12</v>
      </c>
    </row>
    <row r="10" spans="1:7" ht="16.5" thickTop="1" thickBot="1" x14ac:dyDescent="0.3">
      <c r="A10" s="407" t="s">
        <v>2587</v>
      </c>
      <c r="B10" s="431">
        <v>235.86</v>
      </c>
      <c r="C10" s="435">
        <v>2</v>
      </c>
      <c r="D10" s="431">
        <v>354993.13</v>
      </c>
      <c r="E10" s="435">
        <v>35</v>
      </c>
      <c r="F10" s="431">
        <v>356801.47</v>
      </c>
      <c r="G10" s="435">
        <v>16</v>
      </c>
    </row>
  </sheetData>
  <mergeCells count="6">
    <mergeCell ref="A2:G2"/>
    <mergeCell ref="A3:A5"/>
    <mergeCell ref="B3:E3"/>
    <mergeCell ref="B4:C4"/>
    <mergeCell ref="D4:E4"/>
    <mergeCell ref="F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535F-0104-4E15-BA38-5C3D12C06814}">
  <dimension ref="A1:C14"/>
  <sheetViews>
    <sheetView zoomScale="115" zoomScaleNormal="115" workbookViewId="0">
      <selection activeCell="A14" sqref="A14"/>
    </sheetView>
  </sheetViews>
  <sheetFormatPr baseColWidth="10" defaultRowHeight="12.75" x14ac:dyDescent="0.2"/>
  <cols>
    <col min="1" max="1" width="30.42578125" style="161" customWidth="1"/>
    <col min="2" max="2" width="15.85546875" style="161" customWidth="1"/>
    <col min="3" max="3" width="26.85546875" style="161" customWidth="1"/>
    <col min="4" max="16384" width="11.42578125" style="161"/>
  </cols>
  <sheetData>
    <row r="1" spans="1:3" x14ac:dyDescent="0.2">
      <c r="A1" s="609" t="s">
        <v>2604</v>
      </c>
      <c r="B1" s="609"/>
      <c r="C1" s="609"/>
    </row>
    <row r="2" spans="1:3" x14ac:dyDescent="0.2">
      <c r="A2" s="496" t="s">
        <v>0</v>
      </c>
      <c r="B2" s="496" t="s">
        <v>1</v>
      </c>
      <c r="C2" s="496" t="s">
        <v>2</v>
      </c>
    </row>
    <row r="3" spans="1:3" ht="25.5" x14ac:dyDescent="0.2">
      <c r="A3" s="493" t="s">
        <v>3</v>
      </c>
      <c r="B3" s="497">
        <v>4</v>
      </c>
      <c r="C3" s="493">
        <v>98</v>
      </c>
    </row>
    <row r="4" spans="1:3" x14ac:dyDescent="0.2">
      <c r="A4" s="493" t="s">
        <v>4</v>
      </c>
      <c r="B4" s="497">
        <v>38</v>
      </c>
      <c r="C4" s="493">
        <v>198</v>
      </c>
    </row>
    <row r="5" spans="1:3" x14ac:dyDescent="0.2">
      <c r="A5" s="493" t="s">
        <v>5</v>
      </c>
      <c r="B5" s="497">
        <v>32</v>
      </c>
      <c r="C5" s="493">
        <v>179</v>
      </c>
    </row>
    <row r="6" spans="1:3" ht="25.5" x14ac:dyDescent="0.2">
      <c r="A6" s="493" t="s">
        <v>6</v>
      </c>
      <c r="B6" s="497">
        <v>6</v>
      </c>
      <c r="C6" s="493">
        <v>33</v>
      </c>
    </row>
    <row r="7" spans="1:3" ht="25.5" x14ac:dyDescent="0.2">
      <c r="A7" s="493" t="s">
        <v>7</v>
      </c>
      <c r="B7" s="497">
        <v>1</v>
      </c>
      <c r="C7" s="493">
        <v>41</v>
      </c>
    </row>
    <row r="8" spans="1:3" ht="25.5" x14ac:dyDescent="0.2">
      <c r="A8" s="493" t="s">
        <v>8</v>
      </c>
      <c r="B8" s="497">
        <v>3</v>
      </c>
      <c r="C8" s="493">
        <v>38</v>
      </c>
    </row>
    <row r="9" spans="1:3" x14ac:dyDescent="0.2">
      <c r="A9" s="493" t="s">
        <v>9</v>
      </c>
      <c r="B9" s="497">
        <v>4</v>
      </c>
      <c r="C9" s="493">
        <v>160</v>
      </c>
    </row>
    <row r="10" spans="1:3" ht="25.5" x14ac:dyDescent="0.2">
      <c r="A10" s="493" t="s">
        <v>10</v>
      </c>
      <c r="B10" s="497">
        <v>28</v>
      </c>
      <c r="C10" s="493">
        <v>118</v>
      </c>
    </row>
    <row r="11" spans="1:3" x14ac:dyDescent="0.2">
      <c r="A11" s="493" t="s">
        <v>11</v>
      </c>
      <c r="B11" s="497">
        <v>15</v>
      </c>
      <c r="C11" s="493">
        <v>139</v>
      </c>
    </row>
    <row r="12" spans="1:3" ht="23.45" customHeight="1" x14ac:dyDescent="0.2">
      <c r="A12" s="493" t="s">
        <v>12</v>
      </c>
      <c r="B12" s="497">
        <v>10</v>
      </c>
      <c r="C12" s="493">
        <v>248</v>
      </c>
    </row>
    <row r="13" spans="1:3" x14ac:dyDescent="0.2">
      <c r="A13" s="498" t="s">
        <v>13</v>
      </c>
      <c r="B13" s="496">
        <v>141</v>
      </c>
      <c r="C13" s="498">
        <v>1252</v>
      </c>
    </row>
    <row r="14" spans="1:3" x14ac:dyDescent="0.2">
      <c r="A14" s="495" t="s">
        <v>14</v>
      </c>
    </row>
  </sheetData>
  <mergeCells count="1">
    <mergeCell ref="A1:C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4AB9-B9D0-41A2-8FEF-F236F52B13C0}">
  <dimension ref="A2:C56"/>
  <sheetViews>
    <sheetView topLeftCell="A38" workbookViewId="0">
      <selection activeCell="A56" sqref="A56"/>
    </sheetView>
  </sheetViews>
  <sheetFormatPr baseColWidth="10" defaultRowHeight="15" x14ac:dyDescent="0.25"/>
  <cols>
    <col min="1" max="1" width="16.140625" customWidth="1"/>
    <col min="2" max="2" width="24" customWidth="1"/>
    <col min="3" max="3" width="20.140625" customWidth="1"/>
  </cols>
  <sheetData>
    <row r="2" spans="1:3" ht="15.75" thickBot="1" x14ac:dyDescent="0.3">
      <c r="A2" s="755" t="s">
        <v>2706</v>
      </c>
      <c r="B2" s="755"/>
      <c r="C2" s="755"/>
    </row>
    <row r="3" spans="1:3" ht="16.5" thickBot="1" x14ac:dyDescent="0.3">
      <c r="A3" s="371" t="s">
        <v>2588</v>
      </c>
      <c r="B3" s="372" t="s">
        <v>2589</v>
      </c>
      <c r="C3" s="373" t="s">
        <v>2590</v>
      </c>
    </row>
    <row r="4" spans="1:3" ht="15.75" thickBot="1" x14ac:dyDescent="0.3">
      <c r="A4" s="374" t="s">
        <v>2591</v>
      </c>
      <c r="B4" s="444">
        <v>11325</v>
      </c>
      <c r="C4" s="438">
        <v>5.95</v>
      </c>
    </row>
    <row r="5" spans="1:3" ht="15.75" thickBot="1" x14ac:dyDescent="0.3">
      <c r="A5" s="379" t="s">
        <v>2592</v>
      </c>
      <c r="B5" s="445">
        <v>2740</v>
      </c>
      <c r="C5" s="439">
        <v>1.44</v>
      </c>
    </row>
    <row r="6" spans="1:3" ht="15.75" thickBot="1" x14ac:dyDescent="0.3">
      <c r="A6" s="374" t="s">
        <v>2593</v>
      </c>
      <c r="B6" s="444">
        <v>68403</v>
      </c>
      <c r="C6" s="438">
        <v>35.96</v>
      </c>
    </row>
    <row r="7" spans="1:3" ht="15.75" thickBot="1" x14ac:dyDescent="0.3">
      <c r="A7" s="379" t="s">
        <v>2594</v>
      </c>
      <c r="B7" s="445">
        <v>65860</v>
      </c>
      <c r="C7" s="439">
        <v>34.630000000000003</v>
      </c>
    </row>
    <row r="8" spans="1:3" ht="15.75" thickBot="1" x14ac:dyDescent="0.3">
      <c r="A8" s="436" t="s">
        <v>2595</v>
      </c>
      <c r="B8" s="446">
        <v>41869</v>
      </c>
      <c r="C8" s="440">
        <v>22.01</v>
      </c>
    </row>
    <row r="9" spans="1:3" ht="16.5" thickTop="1" thickBot="1" x14ac:dyDescent="0.3">
      <c r="A9" s="379" t="s">
        <v>43</v>
      </c>
      <c r="B9" s="447">
        <v>190197</v>
      </c>
      <c r="C9" s="441">
        <v>100</v>
      </c>
    </row>
    <row r="10" spans="1:3" x14ac:dyDescent="0.25">
      <c r="A10" t="s">
        <v>2707</v>
      </c>
    </row>
    <row r="12" spans="1:3" ht="15.75" thickBot="1" x14ac:dyDescent="0.3">
      <c r="A12" s="755" t="s">
        <v>2708</v>
      </c>
      <c r="B12" s="755"/>
      <c r="C12" s="755"/>
    </row>
    <row r="13" spans="1:3" ht="16.5" thickBot="1" x14ac:dyDescent="0.3">
      <c r="A13" s="371" t="s">
        <v>23</v>
      </c>
      <c r="B13" s="372" t="s">
        <v>2589</v>
      </c>
      <c r="C13" s="373" t="s">
        <v>2590</v>
      </c>
    </row>
    <row r="14" spans="1:3" ht="15.75" thickBot="1" x14ac:dyDescent="0.3">
      <c r="A14" s="374" t="s">
        <v>18</v>
      </c>
      <c r="B14" s="444">
        <v>25975</v>
      </c>
      <c r="C14" s="438">
        <v>13.66</v>
      </c>
    </row>
    <row r="15" spans="1:3" ht="15.75" thickBot="1" x14ac:dyDescent="0.3">
      <c r="A15" s="379" t="s">
        <v>42</v>
      </c>
      <c r="B15" s="445">
        <v>25525</v>
      </c>
      <c r="C15" s="439">
        <v>13.42</v>
      </c>
    </row>
    <row r="16" spans="1:3" ht="15.75" thickBot="1" x14ac:dyDescent="0.3">
      <c r="A16" s="374" t="s">
        <v>34</v>
      </c>
      <c r="B16" s="444">
        <v>19476</v>
      </c>
      <c r="C16" s="438">
        <v>10.24</v>
      </c>
    </row>
    <row r="17" spans="1:3" ht="15.75" thickBot="1" x14ac:dyDescent="0.3">
      <c r="A17" s="379" t="s">
        <v>32</v>
      </c>
      <c r="B17" s="445">
        <v>17585</v>
      </c>
      <c r="C17" s="439">
        <v>9.25</v>
      </c>
    </row>
    <row r="18" spans="1:3" ht="15.75" thickBot="1" x14ac:dyDescent="0.3">
      <c r="A18" s="374" t="s">
        <v>37</v>
      </c>
      <c r="B18" s="444">
        <v>15669</v>
      </c>
      <c r="C18" s="438">
        <v>8.24</v>
      </c>
    </row>
    <row r="19" spans="1:3" ht="15.75" thickBot="1" x14ac:dyDescent="0.3">
      <c r="A19" s="379" t="s">
        <v>38</v>
      </c>
      <c r="B19" s="445">
        <v>14947</v>
      </c>
      <c r="C19" s="439">
        <v>7.86</v>
      </c>
    </row>
    <row r="20" spans="1:3" ht="15.75" thickBot="1" x14ac:dyDescent="0.3">
      <c r="A20" s="374" t="s">
        <v>30</v>
      </c>
      <c r="B20" s="444">
        <v>13508</v>
      </c>
      <c r="C20" s="438">
        <v>7.1</v>
      </c>
    </row>
    <row r="21" spans="1:3" ht="15.75" thickBot="1" x14ac:dyDescent="0.3">
      <c r="A21" s="379" t="s">
        <v>20</v>
      </c>
      <c r="B21" s="445">
        <v>6937</v>
      </c>
      <c r="C21" s="439">
        <v>3.65</v>
      </c>
    </row>
    <row r="22" spans="1:3" ht="15.75" thickBot="1" x14ac:dyDescent="0.3">
      <c r="A22" s="374" t="s">
        <v>40</v>
      </c>
      <c r="B22" s="444">
        <v>6739</v>
      </c>
      <c r="C22" s="438">
        <v>3.54</v>
      </c>
    </row>
    <row r="23" spans="1:3" ht="15.75" thickBot="1" x14ac:dyDescent="0.3">
      <c r="A23" s="379" t="s">
        <v>29</v>
      </c>
      <c r="B23" s="445">
        <v>6253</v>
      </c>
      <c r="C23" s="439">
        <v>3.29</v>
      </c>
    </row>
    <row r="24" spans="1:3" ht="15.75" thickBot="1" x14ac:dyDescent="0.3">
      <c r="A24" s="374" t="s">
        <v>65</v>
      </c>
      <c r="B24" s="444">
        <v>6180</v>
      </c>
      <c r="C24" s="438">
        <v>3.25</v>
      </c>
    </row>
    <row r="25" spans="1:3" ht="15.75" thickBot="1" x14ac:dyDescent="0.3">
      <c r="A25" s="379" t="s">
        <v>35</v>
      </c>
      <c r="B25" s="445">
        <v>4693</v>
      </c>
      <c r="C25" s="439">
        <v>2.4700000000000002</v>
      </c>
    </row>
    <row r="26" spans="1:3" ht="15.75" thickBot="1" x14ac:dyDescent="0.3">
      <c r="A26" s="374" t="s">
        <v>39</v>
      </c>
      <c r="B26" s="444">
        <v>4536</v>
      </c>
      <c r="C26" s="438">
        <v>2.38</v>
      </c>
    </row>
    <row r="27" spans="1:3" ht="15.75" thickBot="1" x14ac:dyDescent="0.3">
      <c r="A27" s="379" t="s">
        <v>62</v>
      </c>
      <c r="B27" s="445">
        <v>4432</v>
      </c>
      <c r="C27" s="439">
        <v>2.33</v>
      </c>
    </row>
    <row r="28" spans="1:3" ht="15.75" thickBot="1" x14ac:dyDescent="0.3">
      <c r="A28" s="374" t="s">
        <v>2567</v>
      </c>
      <c r="B28" s="444">
        <v>3860</v>
      </c>
      <c r="C28" s="438">
        <v>2.0299999999999998</v>
      </c>
    </row>
    <row r="29" spans="1:3" ht="15.75" thickBot="1" x14ac:dyDescent="0.3">
      <c r="A29" s="379" t="s">
        <v>27</v>
      </c>
      <c r="B29" s="445">
        <v>3631</v>
      </c>
      <c r="C29" s="439">
        <v>1.91</v>
      </c>
    </row>
    <row r="30" spans="1:3" ht="15.75" thickBot="1" x14ac:dyDescent="0.3">
      <c r="A30" s="374" t="s">
        <v>31</v>
      </c>
      <c r="B30" s="444">
        <v>3157</v>
      </c>
      <c r="C30" s="438">
        <v>1.66</v>
      </c>
    </row>
    <row r="31" spans="1:3" ht="15.75" thickBot="1" x14ac:dyDescent="0.3">
      <c r="A31" s="379" t="s">
        <v>36</v>
      </c>
      <c r="B31" s="445">
        <v>2483</v>
      </c>
      <c r="C31" s="439">
        <v>1.31</v>
      </c>
    </row>
    <row r="32" spans="1:3" ht="15.75" thickBot="1" x14ac:dyDescent="0.3">
      <c r="A32" s="374" t="s">
        <v>16</v>
      </c>
      <c r="B32" s="444">
        <v>1417</v>
      </c>
      <c r="C32" s="438">
        <v>0.75</v>
      </c>
    </row>
    <row r="33" spans="1:3" ht="15.75" thickBot="1" x14ac:dyDescent="0.3">
      <c r="A33" s="379" t="s">
        <v>28</v>
      </c>
      <c r="B33" s="445">
        <v>1303</v>
      </c>
      <c r="C33" s="439">
        <v>0.69</v>
      </c>
    </row>
    <row r="34" spans="1:3" ht="15.75" thickBot="1" x14ac:dyDescent="0.3">
      <c r="A34" s="374" t="s">
        <v>33</v>
      </c>
      <c r="B34" s="444">
        <v>895</v>
      </c>
      <c r="C34" s="438">
        <v>0.47</v>
      </c>
    </row>
    <row r="35" spans="1:3" ht="15.75" thickBot="1" x14ac:dyDescent="0.3">
      <c r="A35" s="379" t="s">
        <v>2162</v>
      </c>
      <c r="B35" s="445">
        <v>639</v>
      </c>
      <c r="C35" s="439">
        <v>0.34</v>
      </c>
    </row>
    <row r="36" spans="1:3" ht="15.75" thickBot="1" x14ac:dyDescent="0.3">
      <c r="A36" s="374" t="s">
        <v>187</v>
      </c>
      <c r="B36" s="444">
        <v>226</v>
      </c>
      <c r="C36" s="438">
        <v>0.12</v>
      </c>
    </row>
    <row r="37" spans="1:3" ht="15.75" thickBot="1" x14ac:dyDescent="0.3">
      <c r="A37" s="437" t="s">
        <v>41</v>
      </c>
      <c r="B37" s="448">
        <v>131</v>
      </c>
      <c r="C37" s="442">
        <v>7.0000000000000007E-2</v>
      </c>
    </row>
    <row r="38" spans="1:3" ht="16.5" thickTop="1" thickBot="1" x14ac:dyDescent="0.3">
      <c r="A38" s="374" t="s">
        <v>43</v>
      </c>
      <c r="B38" s="449">
        <v>190197</v>
      </c>
      <c r="C38" s="443">
        <v>100</v>
      </c>
    </row>
    <row r="39" spans="1:3" x14ac:dyDescent="0.25">
      <c r="A39" t="s">
        <v>2707</v>
      </c>
    </row>
    <row r="41" spans="1:3" ht="15.75" thickBot="1" x14ac:dyDescent="0.3">
      <c r="A41" s="755" t="s">
        <v>2709</v>
      </c>
      <c r="B41" s="755"/>
      <c r="C41" s="755"/>
    </row>
    <row r="42" spans="1:3" ht="16.5" thickBot="1" x14ac:dyDescent="0.3">
      <c r="A42" s="371" t="s">
        <v>2596</v>
      </c>
      <c r="B42" s="372" t="s">
        <v>2597</v>
      </c>
      <c r="C42" s="373" t="s">
        <v>2590</v>
      </c>
    </row>
    <row r="43" spans="1:3" ht="15.75" thickBot="1" x14ac:dyDescent="0.3">
      <c r="A43" s="374" t="s">
        <v>2598</v>
      </c>
      <c r="B43" s="444">
        <v>2446</v>
      </c>
      <c r="C43" s="438">
        <v>1.29</v>
      </c>
    </row>
    <row r="44" spans="1:3" ht="15.75" thickBot="1" x14ac:dyDescent="0.3">
      <c r="A44" s="379" t="s">
        <v>2599</v>
      </c>
      <c r="B44" s="445">
        <v>1551</v>
      </c>
      <c r="C44" s="439">
        <v>0.82</v>
      </c>
    </row>
    <row r="45" spans="1:3" ht="15.75" thickBot="1" x14ac:dyDescent="0.3">
      <c r="A45" s="374" t="s">
        <v>2600</v>
      </c>
      <c r="B45" s="444">
        <v>1552</v>
      </c>
      <c r="C45" s="438">
        <v>0.82</v>
      </c>
    </row>
    <row r="46" spans="1:3" ht="15.75" thickBot="1" x14ac:dyDescent="0.3">
      <c r="A46" s="379" t="s">
        <v>2601</v>
      </c>
      <c r="B46" s="445">
        <v>2899</v>
      </c>
      <c r="C46" s="439">
        <v>1.52</v>
      </c>
    </row>
    <row r="47" spans="1:3" ht="15.75" thickBot="1" x14ac:dyDescent="0.3">
      <c r="A47" s="374" t="s">
        <v>172</v>
      </c>
      <c r="B47" s="444">
        <v>6214</v>
      </c>
      <c r="C47" s="438">
        <v>3.27</v>
      </c>
    </row>
    <row r="48" spans="1:3" ht="15.75" thickBot="1" x14ac:dyDescent="0.3">
      <c r="A48" s="379" t="s">
        <v>173</v>
      </c>
      <c r="B48" s="445">
        <v>9282</v>
      </c>
      <c r="C48" s="439">
        <v>4.88</v>
      </c>
    </row>
    <row r="49" spans="1:3" ht="15.75" thickBot="1" x14ac:dyDescent="0.3">
      <c r="A49" s="374" t="s">
        <v>174</v>
      </c>
      <c r="B49" s="444">
        <v>14356</v>
      </c>
      <c r="C49" s="438">
        <v>7.55</v>
      </c>
    </row>
    <row r="50" spans="1:3" ht="15.75" thickBot="1" x14ac:dyDescent="0.3">
      <c r="A50" s="379" t="s">
        <v>175</v>
      </c>
      <c r="B50" s="445">
        <v>65263</v>
      </c>
      <c r="C50" s="439">
        <v>34.31</v>
      </c>
    </row>
    <row r="51" spans="1:3" ht="15.75" thickBot="1" x14ac:dyDescent="0.3">
      <c r="A51" s="374" t="s">
        <v>176</v>
      </c>
      <c r="B51" s="444">
        <v>38101</v>
      </c>
      <c r="C51" s="438">
        <v>20.03</v>
      </c>
    </row>
    <row r="52" spans="1:3" ht="15.75" thickBot="1" x14ac:dyDescent="0.3">
      <c r="A52" s="379" t="s">
        <v>177</v>
      </c>
      <c r="B52" s="445">
        <v>26802</v>
      </c>
      <c r="C52" s="439">
        <v>14.09</v>
      </c>
    </row>
    <row r="53" spans="1:3" ht="15.75" thickBot="1" x14ac:dyDescent="0.3">
      <c r="A53" s="374" t="s">
        <v>178</v>
      </c>
      <c r="B53" s="444">
        <v>18280</v>
      </c>
      <c r="C53" s="438">
        <v>9.61</v>
      </c>
    </row>
    <row r="54" spans="1:3" ht="15.75" thickBot="1" x14ac:dyDescent="0.3">
      <c r="A54" s="437" t="s">
        <v>2602</v>
      </c>
      <c r="B54" s="448">
        <v>3451</v>
      </c>
      <c r="C54" s="442">
        <v>1.81</v>
      </c>
    </row>
    <row r="55" spans="1:3" ht="16.5" thickTop="1" thickBot="1" x14ac:dyDescent="0.3">
      <c r="A55" s="374" t="s">
        <v>43</v>
      </c>
      <c r="B55" s="449">
        <v>190197</v>
      </c>
      <c r="C55" s="443">
        <v>100</v>
      </c>
    </row>
    <row r="56" spans="1:3" x14ac:dyDescent="0.25">
      <c r="A56" t="s">
        <v>2707</v>
      </c>
    </row>
  </sheetData>
  <mergeCells count="3">
    <mergeCell ref="A2:C2"/>
    <mergeCell ref="A12:C12"/>
    <mergeCell ref="A41:C4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7EBB-013D-40D5-A4DE-E14EC53B640E}">
  <dimension ref="A2:F17"/>
  <sheetViews>
    <sheetView workbookViewId="0">
      <selection activeCell="H4" sqref="H4"/>
    </sheetView>
  </sheetViews>
  <sheetFormatPr baseColWidth="10" defaultRowHeight="15" x14ac:dyDescent="0.25"/>
  <cols>
    <col min="1" max="6" width="13.7109375" customWidth="1"/>
  </cols>
  <sheetData>
    <row r="2" spans="1:6" ht="15.75" thickBot="1" x14ac:dyDescent="0.3"/>
    <row r="3" spans="1:6" ht="15.75" x14ac:dyDescent="0.25">
      <c r="A3" s="450"/>
      <c r="B3" s="700" t="s">
        <v>2589</v>
      </c>
      <c r="C3" s="700"/>
      <c r="D3" s="700"/>
      <c r="E3" s="700"/>
      <c r="F3" s="701"/>
    </row>
    <row r="4" spans="1:6" ht="16.5" thickBot="1" x14ac:dyDescent="0.3">
      <c r="A4" s="451" t="s">
        <v>2596</v>
      </c>
      <c r="B4" s="452" t="s">
        <v>2591</v>
      </c>
      <c r="C4" s="452" t="s">
        <v>2592</v>
      </c>
      <c r="D4" s="452" t="s">
        <v>2593</v>
      </c>
      <c r="E4" s="452" t="s">
        <v>2594</v>
      </c>
      <c r="F4" s="453" t="s">
        <v>2595</v>
      </c>
    </row>
    <row r="5" spans="1:6" ht="15.75" thickBot="1" x14ac:dyDescent="0.3">
      <c r="A5" s="374" t="s">
        <v>2598</v>
      </c>
      <c r="B5" s="444">
        <v>544</v>
      </c>
      <c r="C5" s="444">
        <v>57</v>
      </c>
      <c r="D5" s="444">
        <v>762</v>
      </c>
      <c r="E5" s="444">
        <v>902</v>
      </c>
      <c r="F5" s="444">
        <v>181</v>
      </c>
    </row>
    <row r="6" spans="1:6" ht="15.75" thickBot="1" x14ac:dyDescent="0.3">
      <c r="A6" s="379" t="s">
        <v>2599</v>
      </c>
      <c r="B6" s="445">
        <v>429</v>
      </c>
      <c r="C6" s="445">
        <v>16</v>
      </c>
      <c r="D6" s="445">
        <v>848</v>
      </c>
      <c r="E6" s="445">
        <v>183</v>
      </c>
      <c r="F6" s="445">
        <v>75</v>
      </c>
    </row>
    <row r="7" spans="1:6" ht="15.75" thickBot="1" x14ac:dyDescent="0.3">
      <c r="A7" s="374" t="s">
        <v>2600</v>
      </c>
      <c r="B7" s="444">
        <v>590</v>
      </c>
      <c r="C7" s="444">
        <v>39</v>
      </c>
      <c r="D7" s="444">
        <v>492</v>
      </c>
      <c r="E7" s="444">
        <v>344</v>
      </c>
      <c r="F7" s="444">
        <v>87</v>
      </c>
    </row>
    <row r="8" spans="1:6" ht="15.75" thickBot="1" x14ac:dyDescent="0.3">
      <c r="A8" s="379" t="s">
        <v>2601</v>
      </c>
      <c r="B8" s="445">
        <v>1010</v>
      </c>
      <c r="C8" s="445">
        <v>83</v>
      </c>
      <c r="D8" s="445">
        <v>792</v>
      </c>
      <c r="E8" s="445">
        <v>862</v>
      </c>
      <c r="F8" s="445">
        <v>152</v>
      </c>
    </row>
    <row r="9" spans="1:6" ht="15.75" thickBot="1" x14ac:dyDescent="0.3">
      <c r="A9" s="374" t="s">
        <v>172</v>
      </c>
      <c r="B9" s="444">
        <v>1370</v>
      </c>
      <c r="C9" s="444">
        <v>87</v>
      </c>
      <c r="D9" s="444">
        <v>2295</v>
      </c>
      <c r="E9" s="444">
        <v>1663</v>
      </c>
      <c r="F9" s="444">
        <v>799</v>
      </c>
    </row>
    <row r="10" spans="1:6" ht="15.75" thickBot="1" x14ac:dyDescent="0.3">
      <c r="A10" s="379" t="s">
        <v>173</v>
      </c>
      <c r="B10" s="445">
        <v>1490</v>
      </c>
      <c r="C10" s="445">
        <v>146</v>
      </c>
      <c r="D10" s="445">
        <v>3441</v>
      </c>
      <c r="E10" s="445">
        <v>2431</v>
      </c>
      <c r="F10" s="445">
        <v>1774</v>
      </c>
    </row>
    <row r="11" spans="1:6" ht="15.75" thickBot="1" x14ac:dyDescent="0.3">
      <c r="A11" s="374" t="s">
        <v>174</v>
      </c>
      <c r="B11" s="444">
        <v>1257</v>
      </c>
      <c r="C11" s="444">
        <v>236</v>
      </c>
      <c r="D11" s="444">
        <v>6162</v>
      </c>
      <c r="E11" s="444">
        <v>2820</v>
      </c>
      <c r="F11" s="444">
        <v>3881</v>
      </c>
    </row>
    <row r="12" spans="1:6" ht="15.75" thickBot="1" x14ac:dyDescent="0.3">
      <c r="A12" s="379" t="s">
        <v>175</v>
      </c>
      <c r="B12" s="445">
        <v>994</v>
      </c>
      <c r="C12" s="445">
        <v>1088</v>
      </c>
      <c r="D12" s="445">
        <v>29965</v>
      </c>
      <c r="E12" s="445">
        <v>17492</v>
      </c>
      <c r="F12" s="445">
        <v>15724</v>
      </c>
    </row>
    <row r="13" spans="1:6" ht="15.75" thickBot="1" x14ac:dyDescent="0.3">
      <c r="A13" s="374" t="s">
        <v>176</v>
      </c>
      <c r="B13" s="444">
        <v>828</v>
      </c>
      <c r="C13" s="444">
        <v>513</v>
      </c>
      <c r="D13" s="444">
        <v>10065</v>
      </c>
      <c r="E13" s="444">
        <v>21140</v>
      </c>
      <c r="F13" s="444">
        <v>5555</v>
      </c>
    </row>
    <row r="14" spans="1:6" ht="15.75" thickBot="1" x14ac:dyDescent="0.3">
      <c r="A14" s="379" t="s">
        <v>177</v>
      </c>
      <c r="B14" s="445">
        <v>860</v>
      </c>
      <c r="C14" s="445">
        <v>319</v>
      </c>
      <c r="D14" s="445">
        <v>7243</v>
      </c>
      <c r="E14" s="445">
        <v>13381</v>
      </c>
      <c r="F14" s="445">
        <v>4999</v>
      </c>
    </row>
    <row r="15" spans="1:6" ht="15.75" thickBot="1" x14ac:dyDescent="0.3">
      <c r="A15" s="374" t="s">
        <v>178</v>
      </c>
      <c r="B15" s="444">
        <v>1076</v>
      </c>
      <c r="C15" s="444">
        <v>131</v>
      </c>
      <c r="D15" s="444">
        <v>5272</v>
      </c>
      <c r="E15" s="444">
        <v>3629</v>
      </c>
      <c r="F15" s="444">
        <v>8172</v>
      </c>
    </row>
    <row r="16" spans="1:6" ht="15.75" thickBot="1" x14ac:dyDescent="0.3">
      <c r="A16" s="437" t="s">
        <v>2602</v>
      </c>
      <c r="B16" s="448">
        <v>877</v>
      </c>
      <c r="C16" s="448">
        <v>25</v>
      </c>
      <c r="D16" s="448">
        <v>1066</v>
      </c>
      <c r="E16" s="448">
        <v>1013</v>
      </c>
      <c r="F16" s="448">
        <v>470</v>
      </c>
    </row>
    <row r="17" spans="1:6" ht="16.5" thickTop="1" thickBot="1" x14ac:dyDescent="0.3">
      <c r="A17" s="374" t="s">
        <v>43</v>
      </c>
      <c r="B17" s="449">
        <v>11325</v>
      </c>
      <c r="C17" s="449">
        <v>2740</v>
      </c>
      <c r="D17" s="449">
        <v>68403</v>
      </c>
      <c r="E17" s="449">
        <v>65860</v>
      </c>
      <c r="F17" s="449">
        <v>41869</v>
      </c>
    </row>
  </sheetData>
  <mergeCells count="1">
    <mergeCell ref="B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0AE1C-A384-41C9-8B7B-81DACDC07E34}">
  <dimension ref="A1:D24"/>
  <sheetViews>
    <sheetView showGridLines="0" zoomScale="70" zoomScaleNormal="70" workbookViewId="0">
      <selection activeCell="A19" sqref="A19"/>
    </sheetView>
  </sheetViews>
  <sheetFormatPr baseColWidth="10" defaultRowHeight="15" x14ac:dyDescent="0.25"/>
  <cols>
    <col min="1" max="1" width="23.28515625" style="380" customWidth="1"/>
    <col min="2" max="3" width="11.42578125" style="380"/>
    <col min="4" max="4" width="16.140625" style="380" customWidth="1"/>
  </cols>
  <sheetData>
    <row r="1" spans="1:4" ht="29.25" customHeight="1" x14ac:dyDescent="0.25">
      <c r="A1" s="616" t="s">
        <v>2605</v>
      </c>
      <c r="B1" s="616"/>
      <c r="C1" s="616"/>
      <c r="D1" s="616"/>
    </row>
    <row r="2" spans="1:4" x14ac:dyDescent="0.25">
      <c r="A2" s="499" t="s">
        <v>23</v>
      </c>
      <c r="B2" s="500" t="s">
        <v>24</v>
      </c>
      <c r="C2" s="500" t="s">
        <v>25</v>
      </c>
      <c r="D2" s="501" t="s">
        <v>43</v>
      </c>
    </row>
    <row r="3" spans="1:4" x14ac:dyDescent="0.25">
      <c r="A3" s="161" t="s">
        <v>329</v>
      </c>
      <c r="B3" s="161"/>
      <c r="C3" s="161">
        <v>1</v>
      </c>
      <c r="D3" s="161">
        <v>1</v>
      </c>
    </row>
    <row r="4" spans="1:4" x14ac:dyDescent="0.25">
      <c r="A4" s="161" t="s">
        <v>330</v>
      </c>
      <c r="B4" s="161"/>
      <c r="C4" s="161">
        <v>2</v>
      </c>
      <c r="D4" s="161">
        <v>2</v>
      </c>
    </row>
    <row r="5" spans="1:4" x14ac:dyDescent="0.25">
      <c r="A5" s="161" t="s">
        <v>331</v>
      </c>
      <c r="B5" s="161">
        <v>1</v>
      </c>
      <c r="C5" s="161">
        <v>6</v>
      </c>
      <c r="D5" s="161">
        <v>7</v>
      </c>
    </row>
    <row r="6" spans="1:4" x14ac:dyDescent="0.25">
      <c r="A6" s="161" t="s">
        <v>332</v>
      </c>
      <c r="B6" s="161"/>
      <c r="C6" s="161">
        <v>9</v>
      </c>
      <c r="D6" s="161">
        <v>9</v>
      </c>
    </row>
    <row r="7" spans="1:4" x14ac:dyDescent="0.25">
      <c r="A7" s="161" t="s">
        <v>333</v>
      </c>
      <c r="B7" s="161"/>
      <c r="C7" s="161">
        <v>30</v>
      </c>
      <c r="D7" s="161">
        <v>30</v>
      </c>
    </row>
    <row r="8" spans="1:4" x14ac:dyDescent="0.25">
      <c r="A8" s="161" t="s">
        <v>334</v>
      </c>
      <c r="B8" s="161"/>
      <c r="C8" s="161">
        <v>18</v>
      </c>
      <c r="D8" s="161">
        <v>18</v>
      </c>
    </row>
    <row r="9" spans="1:4" x14ac:dyDescent="0.25">
      <c r="A9" s="161" t="s">
        <v>335</v>
      </c>
      <c r="B9" s="161"/>
      <c r="C9" s="161">
        <v>38</v>
      </c>
      <c r="D9" s="161">
        <v>38</v>
      </c>
    </row>
    <row r="10" spans="1:4" x14ac:dyDescent="0.25">
      <c r="A10" s="161" t="s">
        <v>336</v>
      </c>
      <c r="B10" s="161"/>
      <c r="C10" s="161">
        <v>8</v>
      </c>
      <c r="D10" s="161">
        <v>8</v>
      </c>
    </row>
    <row r="11" spans="1:4" x14ac:dyDescent="0.25">
      <c r="A11" s="161" t="s">
        <v>337</v>
      </c>
      <c r="B11" s="161"/>
      <c r="C11" s="161">
        <v>11</v>
      </c>
      <c r="D11" s="161">
        <v>11</v>
      </c>
    </row>
    <row r="12" spans="1:4" x14ac:dyDescent="0.25">
      <c r="A12" s="161" t="s">
        <v>338</v>
      </c>
      <c r="B12" s="161"/>
      <c r="C12" s="161">
        <v>8</v>
      </c>
      <c r="D12" s="161">
        <v>8</v>
      </c>
    </row>
    <row r="13" spans="1:4" x14ac:dyDescent="0.25">
      <c r="A13" s="161" t="s">
        <v>339</v>
      </c>
      <c r="B13" s="161"/>
      <c r="C13" s="161">
        <v>42</v>
      </c>
      <c r="D13" s="161">
        <v>42</v>
      </c>
    </row>
    <row r="14" spans="1:4" x14ac:dyDescent="0.25">
      <c r="A14" s="161" t="s">
        <v>340</v>
      </c>
      <c r="B14" s="161"/>
      <c r="C14" s="161">
        <v>17</v>
      </c>
      <c r="D14" s="161">
        <v>17</v>
      </c>
    </row>
    <row r="15" spans="1:4" x14ac:dyDescent="0.25">
      <c r="A15" s="161" t="s">
        <v>341</v>
      </c>
      <c r="B15" s="161"/>
      <c r="C15" s="161">
        <v>1</v>
      </c>
      <c r="D15" s="161">
        <v>1</v>
      </c>
    </row>
    <row r="16" spans="1:4" x14ac:dyDescent="0.25">
      <c r="A16" s="161" t="s">
        <v>342</v>
      </c>
      <c r="B16" s="161"/>
      <c r="C16" s="161">
        <v>12</v>
      </c>
      <c r="D16" s="161">
        <v>12</v>
      </c>
    </row>
    <row r="17" spans="1:4" x14ac:dyDescent="0.25">
      <c r="A17" s="161" t="s">
        <v>343</v>
      </c>
      <c r="B17" s="161"/>
      <c r="C17" s="161">
        <v>38</v>
      </c>
      <c r="D17" s="161">
        <v>38</v>
      </c>
    </row>
    <row r="18" spans="1:4" x14ac:dyDescent="0.25">
      <c r="A18" s="502" t="s">
        <v>43</v>
      </c>
      <c r="B18" s="502">
        <v>1</v>
      </c>
      <c r="C18" s="502">
        <v>241</v>
      </c>
      <c r="D18" s="502">
        <v>242</v>
      </c>
    </row>
    <row r="19" spans="1:4" x14ac:dyDescent="0.25">
      <c r="A19" s="380" t="s">
        <v>664</v>
      </c>
    </row>
    <row r="22" spans="1:4" x14ac:dyDescent="0.25">
      <c r="A22" s="617" t="s">
        <v>344</v>
      </c>
      <c r="B22" s="617"/>
      <c r="C22" s="617"/>
    </row>
    <row r="23" spans="1:4" x14ac:dyDescent="0.25">
      <c r="A23" s="503" t="s">
        <v>23</v>
      </c>
      <c r="B23" s="504" t="s">
        <v>24</v>
      </c>
      <c r="C23" s="504" t="s">
        <v>25</v>
      </c>
      <c r="D23" s="505" t="s">
        <v>43</v>
      </c>
    </row>
    <row r="24" spans="1:4" x14ac:dyDescent="0.25">
      <c r="A24" s="506" t="s">
        <v>43</v>
      </c>
      <c r="B24" s="506">
        <v>1</v>
      </c>
      <c r="C24" s="506">
        <v>241</v>
      </c>
      <c r="D24" s="506">
        <v>242</v>
      </c>
    </row>
  </sheetData>
  <mergeCells count="2">
    <mergeCell ref="A1:D1"/>
    <mergeCell ref="A22:C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E3C6-AD21-4B33-9D00-B297920F3EBB}">
  <dimension ref="A2:D24"/>
  <sheetViews>
    <sheetView workbookViewId="0">
      <selection activeCell="G25" sqref="G25"/>
    </sheetView>
  </sheetViews>
  <sheetFormatPr baseColWidth="10" defaultRowHeight="12.75" x14ac:dyDescent="0.2"/>
  <cols>
    <col min="1" max="1" width="17" style="380" customWidth="1"/>
    <col min="2" max="2" width="15.85546875" style="380" customWidth="1"/>
    <col min="3" max="3" width="17.28515625" style="380" customWidth="1"/>
    <col min="4" max="4" width="32" style="380" customWidth="1"/>
    <col min="5" max="16384" width="11.42578125" style="380"/>
  </cols>
  <sheetData>
    <row r="2" spans="1:4" ht="14.45" customHeight="1" x14ac:dyDescent="0.2">
      <c r="A2" s="615" t="s">
        <v>2606</v>
      </c>
      <c r="B2" s="615"/>
      <c r="C2" s="615"/>
      <c r="D2" s="615"/>
    </row>
    <row r="3" spans="1:4" x14ac:dyDescent="0.2">
      <c r="A3" s="507" t="s">
        <v>23</v>
      </c>
      <c r="B3" s="507" t="s">
        <v>24</v>
      </c>
      <c r="C3" s="507" t="s">
        <v>25</v>
      </c>
      <c r="D3" s="507" t="s">
        <v>26</v>
      </c>
    </row>
    <row r="4" spans="1:4" x14ac:dyDescent="0.2">
      <c r="A4" s="380" t="s">
        <v>27</v>
      </c>
      <c r="C4" s="380">
        <v>8</v>
      </c>
      <c r="D4" s="380">
        <v>8</v>
      </c>
    </row>
    <row r="5" spans="1:4" x14ac:dyDescent="0.2">
      <c r="A5" s="380" t="s">
        <v>28</v>
      </c>
      <c r="B5" s="380">
        <v>1</v>
      </c>
      <c r="C5" s="380">
        <v>10</v>
      </c>
      <c r="D5" s="380">
        <v>11</v>
      </c>
    </row>
    <row r="6" spans="1:4" x14ac:dyDescent="0.2">
      <c r="A6" s="380" t="s">
        <v>29</v>
      </c>
      <c r="C6" s="380">
        <v>8</v>
      </c>
      <c r="D6" s="380">
        <v>8</v>
      </c>
    </row>
    <row r="7" spans="1:4" x14ac:dyDescent="0.2">
      <c r="A7" s="380" t="s">
        <v>30</v>
      </c>
      <c r="C7" s="380">
        <v>39</v>
      </c>
      <c r="D7" s="380">
        <v>39</v>
      </c>
    </row>
    <row r="8" spans="1:4" x14ac:dyDescent="0.2">
      <c r="A8" s="380" t="s">
        <v>31</v>
      </c>
      <c r="C8" s="380">
        <v>2</v>
      </c>
      <c r="D8" s="380">
        <v>2</v>
      </c>
    </row>
    <row r="9" spans="1:4" x14ac:dyDescent="0.2">
      <c r="A9" s="380" t="s">
        <v>32</v>
      </c>
      <c r="C9" s="380">
        <v>7</v>
      </c>
      <c r="D9" s="380">
        <v>7</v>
      </c>
    </row>
    <row r="10" spans="1:4" x14ac:dyDescent="0.2">
      <c r="A10" s="380" t="s">
        <v>33</v>
      </c>
      <c r="C10" s="380">
        <v>17</v>
      </c>
      <c r="D10" s="380">
        <v>17</v>
      </c>
    </row>
    <row r="11" spans="1:4" x14ac:dyDescent="0.2">
      <c r="A11" s="380" t="s">
        <v>34</v>
      </c>
      <c r="B11" s="380">
        <v>1</v>
      </c>
      <c r="C11" s="380">
        <v>19</v>
      </c>
      <c r="D11" s="380">
        <v>20</v>
      </c>
    </row>
    <row r="12" spans="1:4" x14ac:dyDescent="0.2">
      <c r="A12" s="380" t="s">
        <v>35</v>
      </c>
      <c r="C12" s="380">
        <v>9</v>
      </c>
      <c r="D12" s="380">
        <v>9</v>
      </c>
    </row>
    <row r="13" spans="1:4" x14ac:dyDescent="0.2">
      <c r="A13" s="380" t="s">
        <v>36</v>
      </c>
      <c r="C13" s="380">
        <v>13</v>
      </c>
      <c r="D13" s="380">
        <v>13</v>
      </c>
    </row>
    <row r="14" spans="1:4" x14ac:dyDescent="0.2">
      <c r="A14" s="380" t="s">
        <v>16</v>
      </c>
      <c r="B14" s="380">
        <v>4</v>
      </c>
      <c r="C14" s="380">
        <v>119</v>
      </c>
      <c r="D14" s="380">
        <v>123</v>
      </c>
    </row>
    <row r="15" spans="1:4" x14ac:dyDescent="0.2">
      <c r="A15" s="380" t="s">
        <v>37</v>
      </c>
      <c r="B15" s="380">
        <v>5</v>
      </c>
      <c r="C15" s="380">
        <v>21</v>
      </c>
      <c r="D15" s="380">
        <v>26</v>
      </c>
    </row>
    <row r="16" spans="1:4" x14ac:dyDescent="0.2">
      <c r="A16" s="380" t="s">
        <v>38</v>
      </c>
      <c r="C16" s="380">
        <v>56</v>
      </c>
      <c r="D16" s="380">
        <v>56</v>
      </c>
    </row>
    <row r="17" spans="1:4" x14ac:dyDescent="0.2">
      <c r="A17" s="380" t="s">
        <v>20</v>
      </c>
      <c r="B17" s="380">
        <v>2</v>
      </c>
      <c r="C17" s="380">
        <v>13</v>
      </c>
      <c r="D17" s="380">
        <v>15</v>
      </c>
    </row>
    <row r="18" spans="1:4" x14ac:dyDescent="0.2">
      <c r="A18" s="380" t="s">
        <v>39</v>
      </c>
      <c r="C18" s="380">
        <v>4</v>
      </c>
      <c r="D18" s="380">
        <v>4</v>
      </c>
    </row>
    <row r="19" spans="1:4" x14ac:dyDescent="0.2">
      <c r="A19" s="380" t="s">
        <v>40</v>
      </c>
      <c r="C19" s="380">
        <v>28</v>
      </c>
      <c r="D19" s="380">
        <v>28</v>
      </c>
    </row>
    <row r="20" spans="1:4" x14ac:dyDescent="0.2">
      <c r="A20" s="380" t="s">
        <v>18</v>
      </c>
      <c r="C20" s="380">
        <v>35</v>
      </c>
      <c r="D20" s="380">
        <v>35</v>
      </c>
    </row>
    <row r="21" spans="1:4" x14ac:dyDescent="0.2">
      <c r="A21" s="380" t="s">
        <v>41</v>
      </c>
      <c r="C21" s="380">
        <v>8</v>
      </c>
      <c r="D21" s="380">
        <v>8</v>
      </c>
    </row>
    <row r="22" spans="1:4" x14ac:dyDescent="0.2">
      <c r="A22" s="380" t="s">
        <v>42</v>
      </c>
      <c r="C22" s="380">
        <v>19</v>
      </c>
      <c r="D22" s="380">
        <v>19</v>
      </c>
    </row>
    <row r="23" spans="1:4" x14ac:dyDescent="0.2">
      <c r="A23" s="508" t="s">
        <v>43</v>
      </c>
      <c r="B23" s="508">
        <v>13</v>
      </c>
      <c r="C23" s="508">
        <v>435</v>
      </c>
      <c r="D23" s="508">
        <v>448</v>
      </c>
    </row>
    <row r="24" spans="1:4" x14ac:dyDescent="0.2">
      <c r="A24" s="380" t="s">
        <v>664</v>
      </c>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7FAC-170F-40B5-A740-44277AFAC5A7}">
  <dimension ref="A2:D12"/>
  <sheetViews>
    <sheetView workbookViewId="0">
      <selection activeCell="B21" sqref="B21"/>
    </sheetView>
  </sheetViews>
  <sheetFormatPr baseColWidth="10" defaultRowHeight="15" x14ac:dyDescent="0.25"/>
  <cols>
    <col min="1" max="1" width="22.7109375" style="380" customWidth="1"/>
    <col min="2" max="2" width="21.42578125" style="380" customWidth="1"/>
    <col min="3" max="3" width="26.42578125" style="380" customWidth="1"/>
  </cols>
  <sheetData>
    <row r="2" spans="1:4" x14ac:dyDescent="0.25">
      <c r="A2" s="615" t="s">
        <v>2607</v>
      </c>
      <c r="B2" s="615"/>
      <c r="C2" s="615"/>
    </row>
    <row r="3" spans="1:4" ht="26.25" x14ac:dyDescent="0.25">
      <c r="A3" s="509" t="s">
        <v>2323</v>
      </c>
      <c r="B3" s="510" t="s">
        <v>2324</v>
      </c>
      <c r="C3" s="510" t="s">
        <v>2325</v>
      </c>
    </row>
    <row r="4" spans="1:4" x14ac:dyDescent="0.25">
      <c r="A4" s="488" t="s">
        <v>330</v>
      </c>
      <c r="B4" s="380">
        <v>7</v>
      </c>
    </row>
    <row r="5" spans="1:4" x14ac:dyDescent="0.25">
      <c r="A5" s="488" t="s">
        <v>332</v>
      </c>
      <c r="C5" s="380">
        <v>1</v>
      </c>
    </row>
    <row r="6" spans="1:4" x14ac:dyDescent="0.25">
      <c r="A6" s="488" t="s">
        <v>333</v>
      </c>
      <c r="C6" s="380">
        <v>1</v>
      </c>
    </row>
    <row r="7" spans="1:4" x14ac:dyDescent="0.25">
      <c r="A7" s="488" t="s">
        <v>346</v>
      </c>
      <c r="C7" s="380">
        <v>1</v>
      </c>
      <c r="D7" s="353"/>
    </row>
    <row r="8" spans="1:4" x14ac:dyDescent="0.25">
      <c r="A8" s="488" t="s">
        <v>335</v>
      </c>
      <c r="B8" s="380">
        <v>1</v>
      </c>
    </row>
    <row r="9" spans="1:4" x14ac:dyDescent="0.25">
      <c r="A9" s="488" t="s">
        <v>337</v>
      </c>
      <c r="B9" s="380">
        <v>1</v>
      </c>
    </row>
    <row r="10" spans="1:4" x14ac:dyDescent="0.25">
      <c r="A10" s="511" t="s">
        <v>26</v>
      </c>
      <c r="B10" s="512">
        <f>SUM(B4:B9)</f>
        <v>9</v>
      </c>
      <c r="C10" s="512">
        <f>SUM(C4:C9)</f>
        <v>3</v>
      </c>
    </row>
    <row r="11" spans="1:4" x14ac:dyDescent="0.25">
      <c r="A11" s="380" t="s">
        <v>664</v>
      </c>
    </row>
    <row r="12" spans="1:4" x14ac:dyDescent="0.25">
      <c r="A12" s="488"/>
    </row>
  </sheetData>
  <mergeCells count="1">
    <mergeCell ref="A2:C2"/>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61</vt:i4>
      </vt:variant>
      <vt:variant>
        <vt:lpstr>Rangos con nombre</vt:lpstr>
      </vt:variant>
      <vt:variant>
        <vt:i4>13</vt:i4>
      </vt:variant>
    </vt:vector>
  </HeadingPairs>
  <TitlesOfParts>
    <vt:vector size="74" baseType="lpstr">
      <vt:lpstr>Cuadro1_Concesiones</vt:lpstr>
      <vt:lpstr>Cuadro2_Concesiones</vt:lpstr>
      <vt:lpstr>Cuadro3_Concesiones</vt:lpstr>
      <vt:lpstr>Cuadro4_TH</vt:lpstr>
      <vt:lpstr>Cuadro5_LicenciasFauna</vt:lpstr>
      <vt:lpstr>Cuadro6_Curso de Caza</vt:lpstr>
      <vt:lpstr>Cuadro7_CenTranPrim</vt:lpstr>
      <vt:lpstr>Cuadro8_Depósitos</vt:lpstr>
      <vt:lpstr>Cuadro9_Aut Caza y Capt</vt:lpstr>
      <vt:lpstr>Cuadro10 y 11_Aut Caza_Esp</vt:lpstr>
      <vt:lpstr>Cuadro12_Aut ControlBio</vt:lpstr>
      <vt:lpstr>Cuadro13-14_Aut Inv ARFFS</vt:lpstr>
      <vt:lpstr>Cuadro15_Aut Inv DGGSPFFS</vt:lpstr>
      <vt:lpstr>Cuadro16_Estudios Patrimonio</vt:lpstr>
      <vt:lpstr>Cuadro17_Plantaciones</vt:lpstr>
      <vt:lpstr>Cuadro18_Regentes</vt:lpstr>
      <vt:lpstr>Cuadro19_Especialistas</vt:lpstr>
      <vt:lpstr>Cuadro20_Reg_Nac_Infractores</vt:lpstr>
      <vt:lpstr>Cuadro21_Intervenciones</vt:lpstr>
      <vt:lpstr>Cuadro22_PFM Intervenidos</vt:lpstr>
      <vt:lpstr>Cuadro23_Especies Intervenidas</vt:lpstr>
      <vt:lpstr>Cuadro24-26_IntervencionesFauna</vt:lpstr>
      <vt:lpstr>Cuadro27-28_Transferencias</vt:lpstr>
      <vt:lpstr>Cuadro29_Depositarias</vt:lpstr>
      <vt:lpstr>Cuadro30_Centros de propagación</vt:lpstr>
      <vt:lpstr>Cuadro31_Prod Madera Rolliza</vt:lpstr>
      <vt:lpstr>Cuadro32_Prod Mad Rolliza x Esp</vt:lpstr>
      <vt:lpstr>Cuadro33_Prod Mad Aserrada</vt:lpstr>
      <vt:lpstr>Cuadro34_Prod Mad Aserr x Esp</vt:lpstr>
      <vt:lpstr>Cuadro35_Prod Parquet x Esp</vt:lpstr>
      <vt:lpstr>Cuadro36_Madera Laminada</vt:lpstr>
      <vt:lpstr>Cuadro37_Durmientes</vt:lpstr>
      <vt:lpstr>Cuadro38_Carbón</vt:lpstr>
      <vt:lpstr>Cuadro39_Leña</vt:lpstr>
      <vt:lpstr>Cuadro40_Producción PFDM</vt:lpstr>
      <vt:lpstr>Cuadro41_Producción PFDM x Esp</vt:lpstr>
      <vt:lpstr>Cuadro42_Vicuñas_DEMA</vt:lpstr>
      <vt:lpstr>Cuadro43-44__Captura y esquila</vt:lpstr>
      <vt:lpstr>Cuadros45-46_volumen de fibra</vt:lpstr>
      <vt:lpstr>Cuadro47_Peso vellón</vt:lpstr>
      <vt:lpstr>Cuadro48_Vicuñas_Caza furtiva</vt:lpstr>
      <vt:lpstr>Cuadro49-50_Exportaciones Fibra</vt:lpstr>
      <vt:lpstr>Cuadro51_Exportaciones PFM</vt:lpstr>
      <vt:lpstr>Cuadro52_Importaciones PFM</vt:lpstr>
      <vt:lpstr>Cuadro53_Exportaciones PFDM</vt:lpstr>
      <vt:lpstr>Cuadro54_Importaciones PFDM</vt:lpstr>
      <vt:lpstr>Cuadro55_Balanza comercial</vt:lpstr>
      <vt:lpstr>Cuadro56_Exportaciones Fauna</vt:lpstr>
      <vt:lpstr>Cuadro57_Importaciones Fauna</vt:lpstr>
      <vt:lpstr>Cuadro58_CITES Cedro&amp;Caoba</vt:lpstr>
      <vt:lpstr>Cuadro59_Exportacion orquídeas</vt:lpstr>
      <vt:lpstr>Cuadro60-62_Exp orquídeas&amp;otros</vt:lpstr>
      <vt:lpstr>Cuadro63_CITES_permisos</vt:lpstr>
      <vt:lpstr>Cuadro64-65_Áreas Certificadas</vt:lpstr>
      <vt:lpstr>Cuadro66_Emp Transf Certificada</vt:lpstr>
      <vt:lpstr>Cuadro67_Superficie ZF</vt:lpstr>
      <vt:lpstr>Cuadro68_Avance ZF</vt:lpstr>
      <vt:lpstr>Cuadro69_Unidades de Ord.For</vt:lpstr>
      <vt:lpstr>Cuadro70_Ecosistemas frágiles</vt:lpstr>
      <vt:lpstr>Cuadro71-73_Focos de calor</vt:lpstr>
      <vt:lpstr>Cuadro75_Dist Focos de calor</vt:lpstr>
      <vt:lpstr>'Cuadro31_Prod Madera Rolliza'!Área_de_impresión</vt:lpstr>
      <vt:lpstr>'Cuadro33_Prod Mad Aserrada'!Área_de_impresión</vt:lpstr>
      <vt:lpstr>'Cuadro35_Prod Parquet x Esp'!Área_de_impresión</vt:lpstr>
      <vt:lpstr>'Cuadro36_Madera Laminada'!Área_de_impresión</vt:lpstr>
      <vt:lpstr>'Cuadro40_Producción PFDM'!Área_de_impresión</vt:lpstr>
      <vt:lpstr>'Cuadro41_Producción PFDM x Esp'!Área_de_impresión</vt:lpstr>
      <vt:lpstr>'Cuadro32_Prod Mad Rolliza x Esp'!Títulos_a_imprimir</vt:lpstr>
      <vt:lpstr>'Cuadro34_Prod Mad Aserr x Esp'!Títulos_a_imprimir</vt:lpstr>
      <vt:lpstr>'Cuadro35_Prod Parquet x Esp'!Títulos_a_imprimir</vt:lpstr>
      <vt:lpstr>'Cuadro36_Madera Laminada'!Títulos_a_imprimir</vt:lpstr>
      <vt:lpstr>Cuadro38_Carbón!Títulos_a_imprimir</vt:lpstr>
      <vt:lpstr>'Cuadro40_Producción PFDM'!Títulos_a_imprimir</vt:lpstr>
      <vt:lpstr>'Cuadro41_Producción PFDM x Esp'!Títulos_a_imprimir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Vasquez Vizarreta</dc:creator>
  <cp:lastModifiedBy>LEONARDO</cp:lastModifiedBy>
  <dcterms:created xsi:type="dcterms:W3CDTF">2021-03-09T12:01:16Z</dcterms:created>
  <dcterms:modified xsi:type="dcterms:W3CDTF">2021-09-10T21:16:05Z</dcterms:modified>
</cp:coreProperties>
</file>