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2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3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4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"/>
    </mc:Choice>
  </mc:AlternateContent>
  <bookViews>
    <workbookView xWindow="0" yWindow="0" windowWidth="20490" windowHeight="7755" tabRatio="914"/>
  </bookViews>
  <sheets>
    <sheet name="CARATULA" sheetId="144" r:id="rId1"/>
    <sheet name="INSTALACION DE PLANTACIONES" sheetId="70" r:id="rId2"/>
    <sheet name="SUP REF Y ACUMUL" sheetId="71" r:id="rId3"/>
    <sheet name="SUP REF Y POR REFOREST" sheetId="72" r:id="rId4"/>
    <sheet name="PERMISOS Y AUTORIZACIONES" sheetId="138" r:id="rId5"/>
    <sheet name="RESUMEN PRODUCCI MADER" sheetId="146" r:id="rId6"/>
    <sheet name="PRODUCC MAD ROLLIZA" sheetId="115" r:id="rId7"/>
    <sheet name="ROLLIZA X ESPECIE" sheetId="117" r:id="rId8"/>
    <sheet name="PRODUCC MAD ASERR" sheetId="1" r:id="rId9"/>
    <sheet name="PROD. MAD ASER.POR ESPECIE" sheetId="23" r:id="rId10"/>
    <sheet name="GRAFICO" sheetId="148" r:id="rId11"/>
    <sheet name="PARQUET" sheetId="149" r:id="rId12"/>
    <sheet name="PARQUET X SP" sheetId="150" r:id="rId13"/>
    <sheet name="MADERA.LAMINADA" sheetId="153" r:id="rId14"/>
    <sheet name="TRIPLAY" sheetId="152" r:id="rId15"/>
    <sheet name="POSTES Y DURMIENTES" sheetId="154" r:id="rId16"/>
    <sheet name="CARBON" sheetId="155" r:id="rId17"/>
    <sheet name="LEÑA" sheetId="147" r:id="rId18"/>
    <sheet name="POR ESPECIE-NO MAD" sheetId="145" r:id="rId19"/>
  </sheets>
  <externalReferences>
    <externalReference r:id="rId20"/>
    <externalReference r:id="rId21"/>
    <externalReference r:id="rId22"/>
    <externalReference r:id="rId23"/>
  </externalReferences>
  <definedNames>
    <definedName name="_xlnm._FilterDatabase" localSheetId="10" hidden="1">GRAFICO!$A$2:$B$100</definedName>
    <definedName name="_xlnm._FilterDatabase" localSheetId="9" hidden="1">'PROD. MAD ASER.POR ESPECIE'!$A$7:$C$59</definedName>
    <definedName name="_xlnm._FilterDatabase" localSheetId="8" hidden="1">'PRODUCC MAD ASERR'!$B$6:$C$31</definedName>
    <definedName name="_xlnm._FilterDatabase" localSheetId="6" hidden="1">'PRODUCC MAD ROLLIZA'!$B$6:$C$31</definedName>
    <definedName name="_xlnm._FilterDatabase" localSheetId="7" hidden="1">'ROLLIZA X ESPECIE'!$A$7:$C$93</definedName>
    <definedName name="_xlnm.Print_Area" localSheetId="16">CARBON!$A$1:$C$40</definedName>
    <definedName name="_xlnm.Print_Area" localSheetId="10">GRAFICO!$A$1:$F$62</definedName>
    <definedName name="_xlnm.Print_Area" localSheetId="1">'INSTALACION DE PLANTACIONES'!$A$1:$C$57</definedName>
    <definedName name="_xlnm.Print_Area" localSheetId="13">MADERA.LAMINADA!$A$1:$D$90</definedName>
    <definedName name="_xlnm.Print_Area" localSheetId="11">PARQUET!$A$1:$C$68</definedName>
    <definedName name="_xlnm.Print_Area" localSheetId="12">'PARQUET X SP'!$A$1:$C$56</definedName>
    <definedName name="_xlnm.Print_Area" localSheetId="18">'POR ESPECIE-NO MAD'!$A$1:$D$62</definedName>
    <definedName name="_xlnm.Print_Area" localSheetId="9">'PROD. MAD ASER.POR ESPECIE'!$A$1:$C$60</definedName>
    <definedName name="_xlnm.Print_Area" localSheetId="8">'PRODUCC MAD ASERR'!$A$1:$C$67</definedName>
    <definedName name="_xlnm.Print_Area" localSheetId="6">'PRODUCC MAD ROLLIZA'!$A$1:$C$66</definedName>
    <definedName name="_xlnm.Print_Area" localSheetId="5">'RESUMEN PRODUCCI MADER'!$A$1:$B$24</definedName>
    <definedName name="_xlnm.Print_Area" localSheetId="7">'ROLLIZA X ESPECIE'!$A$1:$C$93</definedName>
    <definedName name="_xlnm.Print_Area" localSheetId="2">'SUP REF Y ACUMUL'!$A$1:$E$36</definedName>
    <definedName name="_xlnm.Print_Area" localSheetId="3">'SUP REF Y POR REFOREST'!$A$1:$E$38</definedName>
    <definedName name="_xlnm.Print_Area" localSheetId="14">TRIPLAY!$B$1:$E$52</definedName>
    <definedName name="_xlnm.Database" localSheetId="10">'[1]EXPORT. MAD.'!$A$5:$E$829</definedName>
    <definedName name="_xlnm.Database" localSheetId="1">'[2]EXPORT. MAD.'!$A$5:$E$829</definedName>
    <definedName name="_xlnm.Database" localSheetId="18">'[1]EXPORT. MAD.'!$A$5:$E$829</definedName>
    <definedName name="_xlnm.Database" localSheetId="5">'[1]EXPORT. MAD.'!$A$5:$E$829</definedName>
    <definedName name="_xlnm.Database" localSheetId="2">'[3]EXPORT. MAD.'!$A$5:$E$829</definedName>
    <definedName name="_xlnm.Database" localSheetId="3">'[3]EXPORT. MAD.'!$A$5:$E$829</definedName>
    <definedName name="_xlnm.Database">'[4]EXPORT. MAD.'!$A$5:$E$829</definedName>
    <definedName name="_xlnm.Print_Titles" localSheetId="18">'POR ESPECIE-NO MAD'!$1:$1</definedName>
    <definedName name="_xlnm.Print_Titles" localSheetId="9">'PROD. MAD ASER.POR ESPECIE'!$1:$7</definedName>
    <definedName name="_xlnm.Print_Titles" localSheetId="7">'ROLLIZA X ESPECIE'!$1:$7</definedName>
    <definedName name="_xlnm.Print_Titles" localSheetId="2">'SUP REF Y ACUMUL'!$1:$2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8" i="154" l="1"/>
  <c r="F13" i="154"/>
  <c r="E8" i="152" l="1"/>
  <c r="D9" i="154"/>
  <c r="C18" i="150" l="1"/>
  <c r="C31" i="149" l="1"/>
  <c r="C22" i="149"/>
  <c r="C13" i="149"/>
  <c r="C8" i="149"/>
  <c r="H17" i="150"/>
  <c r="E21" i="155" l="1"/>
  <c r="C21" i="155" l="1"/>
  <c r="D19" i="154" l="1"/>
  <c r="D23" i="153" l="1"/>
  <c r="I8" i="153" s="1"/>
  <c r="I39" i="153" l="1"/>
  <c r="D14" i="153"/>
  <c r="I10" i="153" s="1"/>
  <c r="D8" i="153"/>
  <c r="D30" i="153" l="1"/>
  <c r="I9" i="153"/>
  <c r="K10" i="152"/>
  <c r="K9" i="152"/>
  <c r="K8" i="152"/>
  <c r="K7" i="152"/>
  <c r="E14" i="152"/>
  <c r="E17" i="152" s="1"/>
  <c r="K11" i="152" l="1"/>
  <c r="L22" i="149"/>
  <c r="L23" i="149"/>
  <c r="B34" i="147" l="1"/>
  <c r="C33" i="147"/>
  <c r="C32" i="147"/>
  <c r="C31" i="147"/>
  <c r="C30" i="147"/>
  <c r="C29" i="147"/>
  <c r="C28" i="147"/>
  <c r="C27" i="147"/>
  <c r="C26" i="147"/>
  <c r="C25" i="147"/>
  <c r="C24" i="147"/>
  <c r="C23" i="147"/>
  <c r="C22" i="147"/>
  <c r="C21" i="147"/>
  <c r="C20" i="147"/>
  <c r="C19" i="147"/>
  <c r="C18" i="147"/>
  <c r="C17" i="147"/>
  <c r="C16" i="147"/>
  <c r="C15" i="147"/>
  <c r="C14" i="147"/>
  <c r="C13" i="147"/>
  <c r="C12" i="147"/>
  <c r="C11" i="147"/>
  <c r="C10" i="147"/>
  <c r="C9" i="147"/>
  <c r="C34" i="147" s="1"/>
  <c r="D30" i="147" l="1"/>
  <c r="D26" i="147"/>
  <c r="D24" i="147"/>
  <c r="D18" i="147"/>
  <c r="D12" i="147"/>
  <c r="D28" i="147"/>
  <c r="D20" i="147"/>
  <c r="D14" i="147"/>
  <c r="D32" i="147"/>
  <c r="D22" i="147"/>
  <c r="D16" i="147"/>
  <c r="D10" i="147"/>
  <c r="D13" i="147"/>
  <c r="D17" i="147"/>
  <c r="D21" i="147"/>
  <c r="D25" i="147"/>
  <c r="D29" i="147"/>
  <c r="D33" i="147"/>
  <c r="D11" i="147"/>
  <c r="D15" i="147"/>
  <c r="D19" i="147"/>
  <c r="D23" i="147"/>
  <c r="D27" i="147"/>
  <c r="D31" i="147"/>
  <c r="D9" i="147"/>
  <c r="D34" i="147" l="1"/>
  <c r="C56" i="23" l="1"/>
  <c r="C90" i="117" l="1"/>
  <c r="E9" i="71" l="1"/>
  <c r="E10" i="72" l="1"/>
  <c r="C33" i="1" l="1"/>
  <c r="C33" i="115"/>
  <c r="M30" i="138"/>
  <c r="L30" i="138"/>
  <c r="K30" i="138"/>
  <c r="J30" i="138"/>
  <c r="I30" i="138"/>
  <c r="H30" i="138"/>
  <c r="G30" i="138"/>
  <c r="F30" i="138"/>
  <c r="E30" i="138"/>
  <c r="D30" i="138"/>
  <c r="C30" i="138"/>
  <c r="B30" i="138"/>
  <c r="D34" i="72"/>
  <c r="C34" i="72"/>
  <c r="B34" i="72"/>
  <c r="E33" i="72"/>
  <c r="E32" i="72"/>
  <c r="E31" i="72"/>
  <c r="E30" i="72"/>
  <c r="E29" i="72"/>
  <c r="E28" i="72"/>
  <c r="E27" i="72"/>
  <c r="E26" i="72"/>
  <c r="E25" i="72"/>
  <c r="E24" i="72"/>
  <c r="E23" i="72"/>
  <c r="E22" i="72"/>
  <c r="E21" i="72"/>
  <c r="E20" i="72"/>
  <c r="E19" i="72"/>
  <c r="E18" i="72"/>
  <c r="E17" i="72"/>
  <c r="E16" i="72"/>
  <c r="E15" i="72"/>
  <c r="E14" i="72"/>
  <c r="E13" i="72"/>
  <c r="E11" i="72"/>
  <c r="D33" i="71"/>
  <c r="C33" i="71"/>
  <c r="B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C30" i="70"/>
  <c r="E34" i="72" l="1"/>
  <c r="E33" i="71"/>
</calcChain>
</file>

<file path=xl/sharedStrings.xml><?xml version="1.0" encoding="utf-8"?>
<sst xmlns="http://schemas.openxmlformats.org/spreadsheetml/2006/main" count="1050" uniqueCount="429">
  <si>
    <t>Pinus radiata</t>
  </si>
  <si>
    <t>Schizolobuim amazonicum</t>
  </si>
  <si>
    <t>Junglans neotropica</t>
  </si>
  <si>
    <t>Hymenaea oblongifolia</t>
  </si>
  <si>
    <t>Guarea kunthiana</t>
  </si>
  <si>
    <t>Ficus antithelmintica</t>
  </si>
  <si>
    <t>Brosimun rubenscens</t>
  </si>
  <si>
    <t>Ochroma pyramidale</t>
  </si>
  <si>
    <t>Quillosisa</t>
  </si>
  <si>
    <t>Poulsenia armata (miq) standl.</t>
  </si>
  <si>
    <r>
      <t>(m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>)</t>
    </r>
  </si>
  <si>
    <t>Panguana</t>
  </si>
  <si>
    <t>TOTAL</t>
  </si>
  <si>
    <t>Virola sp,Iryanthera sp</t>
  </si>
  <si>
    <t>Otoba parviflora</t>
  </si>
  <si>
    <t>Cedro huasca</t>
  </si>
  <si>
    <t>Calycophyllum spruceanum</t>
  </si>
  <si>
    <t>Coumarouna odorata</t>
  </si>
  <si>
    <t>Manilkara bidentata</t>
  </si>
  <si>
    <t>Cedrela sp</t>
  </si>
  <si>
    <t>Calophyllum brasiliense</t>
  </si>
  <si>
    <t>Terminalia oblonga</t>
  </si>
  <si>
    <t>Inga sp</t>
  </si>
  <si>
    <t>Apuleia sp</t>
  </si>
  <si>
    <t>Ocotea costulata/Cinnamomun camphora</t>
  </si>
  <si>
    <t>(ha)</t>
  </si>
  <si>
    <t>Moquegua</t>
  </si>
  <si>
    <t xml:space="preserve">PERÚ: SUPERFICIE REFORESTADA Y ACUMULADO  POR </t>
  </si>
  <si>
    <t>SUPERFICIE</t>
  </si>
  <si>
    <t xml:space="preserve">ACUMULADO </t>
  </si>
  <si>
    <t>REFORESTADA</t>
  </si>
  <si>
    <t>TERRITORIAL</t>
  </si>
  <si>
    <t>CUADRO N° 3</t>
  </si>
  <si>
    <t xml:space="preserve">PERU: SUPERFICIE REFORESTADA Y POR REFORESTAR SEGÚN </t>
  </si>
  <si>
    <t>Nombre Científico</t>
  </si>
  <si>
    <t>TOTAL GENERAL</t>
  </si>
  <si>
    <t>Eucalyptus sp</t>
  </si>
  <si>
    <t>Cedrelinga catenaeformis</t>
  </si>
  <si>
    <t>Chorisia integrifolia</t>
  </si>
  <si>
    <t>Hura crepitans</t>
  </si>
  <si>
    <t>Myroxylon balsamun</t>
  </si>
  <si>
    <t>Aniba spp</t>
  </si>
  <si>
    <t>Ceiba pentandra</t>
  </si>
  <si>
    <t>Copaifera reticulata</t>
  </si>
  <si>
    <t>Guazuma crinita</t>
  </si>
  <si>
    <t>Aspidosperma subincanum</t>
  </si>
  <si>
    <t>Tabebuia sp</t>
  </si>
  <si>
    <t>Cariniana decandra</t>
  </si>
  <si>
    <t>Couratari guianensis</t>
  </si>
  <si>
    <t>Clarisia biflora</t>
  </si>
  <si>
    <t>Cunuria spruceana</t>
  </si>
  <si>
    <t>Simarouba amara</t>
  </si>
  <si>
    <t>Amburana cearensis</t>
  </si>
  <si>
    <t>Ficus killipii</t>
  </si>
  <si>
    <t>Septotheca tessmannii</t>
  </si>
  <si>
    <t>Huberodentron swietenoides</t>
  </si>
  <si>
    <t>Ormosia sunkei</t>
  </si>
  <si>
    <t>Matisia spp</t>
  </si>
  <si>
    <t>Chancaquero</t>
  </si>
  <si>
    <t>Azúcar huayo</t>
  </si>
  <si>
    <t>AREAS REFORESTADAS</t>
  </si>
  <si>
    <t>Cedrela odorata</t>
  </si>
  <si>
    <t>Ulcumano</t>
  </si>
  <si>
    <t>Banderilla</t>
  </si>
  <si>
    <t>Tulpay</t>
  </si>
  <si>
    <t>Clarisia racemosa</t>
  </si>
  <si>
    <t>Cariniana domesticata</t>
  </si>
  <si>
    <t>Paramacherum ormosoide</t>
  </si>
  <si>
    <t>Quillobordón</t>
  </si>
  <si>
    <t>Diplotropis sp</t>
  </si>
  <si>
    <t>Brosimum utile</t>
  </si>
  <si>
    <t>Caryocar microcarpon</t>
  </si>
  <si>
    <t>Ojé</t>
  </si>
  <si>
    <t>Aletón</t>
  </si>
  <si>
    <t>Charqui</t>
  </si>
  <si>
    <t>Lucuma sp</t>
  </si>
  <si>
    <t>Carahuasca</t>
  </si>
  <si>
    <t>TIERRAS</t>
  </si>
  <si>
    <t xml:space="preserve">SUPERFICIE </t>
  </si>
  <si>
    <t>APTAS PARA</t>
  </si>
  <si>
    <t>POR</t>
  </si>
  <si>
    <t xml:space="preserve">REFORESTACIÓN </t>
  </si>
  <si>
    <t>REFORESTAR</t>
  </si>
  <si>
    <t xml:space="preserve"> (ha)</t>
  </si>
  <si>
    <t>AUTORIZACIONES</t>
  </si>
  <si>
    <t>CUADRO Nº 6</t>
  </si>
  <si>
    <t>Protium sp</t>
  </si>
  <si>
    <t>CUADRO N°  2</t>
  </si>
  <si>
    <t>Dipteryx odorata</t>
  </si>
  <si>
    <t>DEPARTAMENTO</t>
  </si>
  <si>
    <t>ROLLIZA</t>
  </si>
  <si>
    <t>ASERRADA</t>
  </si>
  <si>
    <t>Amazonas</t>
  </si>
  <si>
    <t>Ancash</t>
  </si>
  <si>
    <t>Apurímac</t>
  </si>
  <si>
    <t>Arequipa</t>
  </si>
  <si>
    <t>Ayacucho</t>
  </si>
  <si>
    <t>Cajamarca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</si>
  <si>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</si>
  <si>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</si>
  <si>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</si>
  <si>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</si>
  <si>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</si>
  <si>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</si>
  <si>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</si>
  <si>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</si>
  <si>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</si>
  <si>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</si>
  <si>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Pasco</t>
  </si>
  <si>
    <t>Piura</t>
  </si>
  <si>
    <t>Puno</t>
  </si>
  <si>
    <t>San Martín</t>
  </si>
  <si>
    <t>Tacna</t>
  </si>
  <si>
    <t>Tumbes</t>
  </si>
  <si>
    <t>Ucayali</t>
  </si>
  <si>
    <t>T O T A L</t>
  </si>
  <si>
    <r>
      <t>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</si>
  <si>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MADERA</t>
  </si>
  <si>
    <t>ESPECIE</t>
  </si>
  <si>
    <t>Capirona</t>
  </si>
  <si>
    <t>Catahua</t>
  </si>
  <si>
    <t>Cedro</t>
  </si>
  <si>
    <t>Chontaquiro</t>
  </si>
  <si>
    <t>Copal</t>
  </si>
  <si>
    <t>Cumala</t>
  </si>
  <si>
    <t>Estoraque</t>
  </si>
  <si>
    <t>Eucalipto</t>
  </si>
  <si>
    <t>Huabilla</t>
  </si>
  <si>
    <t>Ishpingo</t>
  </si>
  <si>
    <t>Lupuna</t>
  </si>
  <si>
    <t>Moena</t>
  </si>
  <si>
    <t>Requia</t>
  </si>
  <si>
    <t>Roble</t>
  </si>
  <si>
    <t>Sempo</t>
  </si>
  <si>
    <t>Tornillo</t>
  </si>
  <si>
    <t>Pino</t>
  </si>
  <si>
    <t>Achihua</t>
  </si>
  <si>
    <t>Alcanfor</t>
  </si>
  <si>
    <t>Congona</t>
  </si>
  <si>
    <t>Huayruro</t>
  </si>
  <si>
    <t>Huimba</t>
  </si>
  <si>
    <t>Leche leche</t>
  </si>
  <si>
    <t>Mashonaste</t>
  </si>
  <si>
    <t>Matapalo</t>
  </si>
  <si>
    <t>Nogal</t>
  </si>
  <si>
    <t>Palo blanco</t>
  </si>
  <si>
    <t>Pashaco</t>
  </si>
  <si>
    <t>Almendro</t>
  </si>
  <si>
    <t>Cachimbo</t>
  </si>
  <si>
    <t>Caimito</t>
  </si>
  <si>
    <t>Caraña</t>
  </si>
  <si>
    <t>Higuerilla</t>
  </si>
  <si>
    <t>Leche caspi</t>
  </si>
  <si>
    <t>Shihuahuaco</t>
  </si>
  <si>
    <t>Shimbillo</t>
  </si>
  <si>
    <t>Yacushapana</t>
  </si>
  <si>
    <t>Yanchama</t>
  </si>
  <si>
    <t>Caimitillo</t>
  </si>
  <si>
    <t>Copaiba</t>
  </si>
  <si>
    <t>Huamanchilca</t>
  </si>
  <si>
    <t>Lagarto caspi</t>
  </si>
  <si>
    <t>Machimango</t>
  </si>
  <si>
    <t>Palisangre</t>
  </si>
  <si>
    <t>Quinilla</t>
  </si>
  <si>
    <t>Aguanillo</t>
  </si>
  <si>
    <t>Ana caspi</t>
  </si>
  <si>
    <t>Capinuri</t>
  </si>
  <si>
    <t>Charapilla</t>
  </si>
  <si>
    <t>Loro micuna</t>
  </si>
  <si>
    <t>Mari mari</t>
  </si>
  <si>
    <t>Papelillo</t>
  </si>
  <si>
    <t>Utucuro</t>
  </si>
  <si>
    <t>Bolaina</t>
  </si>
  <si>
    <t>Otras especies</t>
  </si>
  <si>
    <t>Catuaba</t>
  </si>
  <si>
    <t>Erythroxylum catuaba</t>
  </si>
  <si>
    <t>Protium carana, Trattinickia peruviana</t>
  </si>
  <si>
    <t xml:space="preserve">Couma sp  </t>
  </si>
  <si>
    <t>Poulsania armata</t>
  </si>
  <si>
    <t xml:space="preserve">Pouteria reticulata    </t>
  </si>
  <si>
    <t>Congonilla</t>
  </si>
  <si>
    <t>Tahuari</t>
  </si>
  <si>
    <t>Yesca caspi</t>
  </si>
  <si>
    <t>Pacae</t>
  </si>
  <si>
    <t>Aucatadijo</t>
  </si>
  <si>
    <t>Misa</t>
  </si>
  <si>
    <t>PERMISOS EN PREDIOS PRIVADOS</t>
  </si>
  <si>
    <t>REGIONES</t>
  </si>
  <si>
    <t xml:space="preserve">PERÚ: PRODUCCIÓN DE MADERA ROLLIZA </t>
  </si>
  <si>
    <t>PERÚ: PRODUCCIÓN DE MADERA  ROLLIZA</t>
  </si>
  <si>
    <t>PERÚ: PRODUCCIÓN DE MADERA ASERRADA</t>
  </si>
  <si>
    <t>PERÚ: PRODUCCIÓN DE MADERA  ASERRADA</t>
  </si>
  <si>
    <t>p/. Información preliminar</t>
  </si>
  <si>
    <t>Fuente: GORES-Direcciones Ejecutivas de Recursos Naturales , Administraciones Técnicas Forestales y de Fauna Silvestre</t>
  </si>
  <si>
    <t>Palo leche</t>
  </si>
  <si>
    <t>Zapote</t>
  </si>
  <si>
    <t>Zapotillo</t>
  </si>
  <si>
    <t>Aguano</t>
  </si>
  <si>
    <t>Nombre Común</t>
  </si>
  <si>
    <t>MINAGRI-Servicio Nacional Forestal y de Fauna Silvestre-SERFOR</t>
  </si>
  <si>
    <t>Elaboración: SERFOR-Dirección General de Información y Ordenamiento Forestal y de Fauna Silvestre-DGIOFFS-DIR</t>
  </si>
  <si>
    <t>Elaboración: Servicio Nacional Forestal y de Fauna Silvestre-DGIOFFS-DIR</t>
  </si>
  <si>
    <t>Total general</t>
  </si>
  <si>
    <t>Otros</t>
  </si>
  <si>
    <t>GRAFICO N° 1</t>
  </si>
  <si>
    <t>PERMISOS CC.NN</t>
  </si>
  <si>
    <t>Numero</t>
  </si>
  <si>
    <t>Superficie ( ha)</t>
  </si>
  <si>
    <t>Junin</t>
  </si>
  <si>
    <r>
      <t>Huánuco</t>
    </r>
    <r>
      <rPr>
        <vertAlign val="superscript"/>
        <sz val="8"/>
        <color indexed="8"/>
        <rFont val="Calibri"/>
        <family val="2"/>
      </rPr>
      <t>1</t>
    </r>
  </si>
  <si>
    <t>Superficie                         ( ha)</t>
  </si>
  <si>
    <t>AL 2017</t>
  </si>
  <si>
    <t>Fuente: AGRORURAL (campaña  forestal 2017/2018)</t>
  </si>
  <si>
    <t>PERMISOS EN CC.CC</t>
  </si>
  <si>
    <t>CONCESIONES</t>
  </si>
  <si>
    <t>Lanchán</t>
  </si>
  <si>
    <t>Marupá</t>
  </si>
  <si>
    <t>Vochysia ferrugínea Mart.</t>
  </si>
  <si>
    <t>Pouteria sapota</t>
  </si>
  <si>
    <t>BOSQUE LOCAL</t>
  </si>
  <si>
    <t>CUADRO N° 4  PERÚ: PERMISOS Y AUTORIZACIONES FORESTALES MADERABLES OTORGADOS</t>
  </si>
  <si>
    <t>CUADRO  Nº 7</t>
  </si>
  <si>
    <t>CUADRO Nº 8</t>
  </si>
  <si>
    <t>CUADRO  Nº 9</t>
  </si>
  <si>
    <t>CUADRO Nº 1     INSTALACIÓN DE PLANTACIONES FORESTALES, AÑO 2018 p/.</t>
  </si>
  <si>
    <t>-</t>
  </si>
  <si>
    <t xml:space="preserve"> -</t>
  </si>
  <si>
    <t>Fuente: AGRORURAL (Campaña  Forestal 2018/2019)</t>
  </si>
  <si>
    <t>REGIÓN, AÑO 2018 p/.</t>
  </si>
  <si>
    <t>REGIÓN,  AÑO 2018 p/.</t>
  </si>
  <si>
    <t>HASTA EL 2018</t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</si>
  <si>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>: la región de Apurimac tiene 6 245,26 ha reforestadas  sobre las ha por reforestar</t>
    </r>
  </si>
  <si>
    <t>DURANTE EL AÑO 2018</t>
  </si>
  <si>
    <t>AL 2018</t>
  </si>
  <si>
    <t>POR DEPARTAMENTO AÑO 2018p/.</t>
  </si>
  <si>
    <t>POR ESPECIE, AÑO 2018p/.</t>
  </si>
  <si>
    <t>p/. Proyección en base a data histótica 2009-2017</t>
  </si>
  <si>
    <t>2018/P; Proyección en base a data histótica 2009-2017</t>
  </si>
  <si>
    <t xml:space="preserve"> POR ESPECIE, AÑO 2018 p/.</t>
  </si>
  <si>
    <t>PERÚ: PRODUCCIÓN DE PRODUCTOS  FORESTALES</t>
  </si>
  <si>
    <t>PRODUCTO</t>
  </si>
  <si>
    <t>UNIDAD</t>
  </si>
  <si>
    <t>CANTIDAD</t>
  </si>
  <si>
    <t>MEDIDA</t>
  </si>
  <si>
    <t>Aceite de palo de rosa</t>
  </si>
  <si>
    <t>Aniba rosaeodora</t>
  </si>
  <si>
    <t>kg</t>
  </si>
  <si>
    <t>Achiote</t>
  </si>
  <si>
    <t>Bixa orellana</t>
  </si>
  <si>
    <t>Agracejo</t>
  </si>
  <si>
    <t>Berberis vulgaris</t>
  </si>
  <si>
    <t>Ajenjo</t>
  </si>
  <si>
    <t>Artemisia absinthium</t>
  </si>
  <si>
    <t>Algarroba en vaina</t>
  </si>
  <si>
    <t>Prosopis pallida</t>
  </si>
  <si>
    <t>Anguarate</t>
  </si>
  <si>
    <t>Cordifolia dombey</t>
  </si>
  <si>
    <t>Ayahuasca</t>
  </si>
  <si>
    <t>Banisteriopsis caapi</t>
  </si>
  <si>
    <t>Barbasco (Raíz Triturada/chipiado)</t>
  </si>
  <si>
    <t>Lonchocarpus utilis</t>
  </si>
  <si>
    <t>Borraja</t>
  </si>
  <si>
    <t>Borago officinalis</t>
  </si>
  <si>
    <t>Calahuala</t>
  </si>
  <si>
    <t>Polypodium angustifolium</t>
  </si>
  <si>
    <t>Canchalagua</t>
  </si>
  <si>
    <t>Erythrea chilensis</t>
  </si>
  <si>
    <t>GRAFICO 12</t>
  </si>
  <si>
    <t>Caña brava</t>
  </si>
  <si>
    <t>Arundo donax</t>
  </si>
  <si>
    <t>Unidad</t>
  </si>
  <si>
    <t>Tara en vaina</t>
  </si>
  <si>
    <t>Caña guayaquil</t>
  </si>
  <si>
    <t>Guadua angustifolia</t>
  </si>
  <si>
    <t>Castaña</t>
  </si>
  <si>
    <t>Carrizo</t>
  </si>
  <si>
    <t>Phragmites australis</t>
  </si>
  <si>
    <t>Bertholletia excelsa</t>
  </si>
  <si>
    <t>Molle (semilla)</t>
  </si>
  <si>
    <t>Chanca piedra</t>
  </si>
  <si>
    <t>Phyllantus niruri</t>
  </si>
  <si>
    <t>Chuchuhuasi</t>
  </si>
  <si>
    <t>Maytenus laevis</t>
  </si>
  <si>
    <t>Cola de caballo</t>
  </si>
  <si>
    <t>Equisetum giganteum</t>
  </si>
  <si>
    <t>Copaiba (aceite)</t>
  </si>
  <si>
    <t>Copaifera langsdorffii</t>
  </si>
  <si>
    <t>l</t>
  </si>
  <si>
    <t>Ratania</t>
  </si>
  <si>
    <t>Cuti Cuti</t>
  </si>
  <si>
    <t>Notholaena nivea.</t>
  </si>
  <si>
    <t>Muña</t>
  </si>
  <si>
    <t>Flor de arena</t>
  </si>
  <si>
    <t>Tiquilia paronychoides</t>
  </si>
  <si>
    <t>Hercampuri</t>
  </si>
  <si>
    <t>Gentianella alborosea</t>
  </si>
  <si>
    <t>Huamanpinta</t>
  </si>
  <si>
    <t>Chuquiraga spinoza</t>
  </si>
  <si>
    <t>Romero</t>
  </si>
  <si>
    <t>Huanarpo</t>
  </si>
  <si>
    <t>Jatropha macrantha</t>
  </si>
  <si>
    <t>Iporuro</t>
  </si>
  <si>
    <t>Alchornea castaneifolia</t>
  </si>
  <si>
    <t>Purun rosa</t>
  </si>
  <si>
    <t>Junco</t>
  </si>
  <si>
    <t>Juncus</t>
  </si>
  <si>
    <t>Pqte</t>
  </si>
  <si>
    <t>Pulmonaria</t>
  </si>
  <si>
    <t>Manayupa</t>
  </si>
  <si>
    <t>Desmodium adscendens</t>
  </si>
  <si>
    <t>Matico</t>
  </si>
  <si>
    <t>Buddleja globosa</t>
  </si>
  <si>
    <t>Schinus molle</t>
  </si>
  <si>
    <t>Mucura</t>
  </si>
  <si>
    <t>Petiveria alliacea</t>
  </si>
  <si>
    <t>Minthostachys setosa</t>
  </si>
  <si>
    <t>Musgo blanco</t>
  </si>
  <si>
    <t>Sphagnum moss)</t>
  </si>
  <si>
    <t>Oje</t>
  </si>
  <si>
    <t>Ficus antihelmíntica</t>
  </si>
  <si>
    <t>Ortiga</t>
  </si>
  <si>
    <t>Urtica urens</t>
  </si>
  <si>
    <t>Pasuchaca</t>
  </si>
  <si>
    <t>Geranium dielsianum</t>
  </si>
  <si>
    <t>Pulmonaria officinalis</t>
  </si>
  <si>
    <t>Purunrosa</t>
  </si>
  <si>
    <t>Rosmarinus offidnalis</t>
  </si>
  <si>
    <t>Sangre de grado (Látex)</t>
  </si>
  <si>
    <t>Croton palanostigma</t>
  </si>
  <si>
    <t>Shiringa</t>
  </si>
  <si>
    <t>Hevea brasiliensis</t>
  </si>
  <si>
    <t>Tabebuia serratifolia</t>
  </si>
  <si>
    <t>Caesalpinia tindorea</t>
  </si>
  <si>
    <t>Clavo huasca</t>
  </si>
  <si>
    <t>Mandevilla scabra</t>
  </si>
  <si>
    <t>Pinpinela</t>
  </si>
  <si>
    <t>Sanguisorba minor</t>
  </si>
  <si>
    <t>Tola</t>
  </si>
  <si>
    <t>Bacharis dracunculifolia</t>
  </si>
  <si>
    <t>Tomillo</t>
  </si>
  <si>
    <t>Thymus vulgaris</t>
  </si>
  <si>
    <t>Totora</t>
  </si>
  <si>
    <t>Typha angustifolis</t>
  </si>
  <si>
    <t>Uña de gato</t>
  </si>
  <si>
    <t>Uncaria tomentosa</t>
  </si>
  <si>
    <t>Valeriana</t>
  </si>
  <si>
    <t>Valeriana officinalis</t>
  </si>
  <si>
    <t>Wira Wira</t>
  </si>
  <si>
    <t>Tussílago farfara</t>
  </si>
  <si>
    <t>Elaboración: Ministerio de Agricultura-Dirección General Forestal y de Fauna Silvestre-DICFFS</t>
  </si>
  <si>
    <t>P/: Información preliminar</t>
  </si>
  <si>
    <t>CUADRO N° 5    PERÚ:  RESUMEN DE PRODUCCIÓN DE PRODUCTOS</t>
  </si>
  <si>
    <t>Producto</t>
  </si>
  <si>
    <r>
      <t>Volumen (m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 xml:space="preserve"> )</t>
    </r>
  </si>
  <si>
    <t>Madera laminada y chapas decorativas</t>
  </si>
  <si>
    <t>Triplay***</t>
  </si>
  <si>
    <t>Parquet</t>
  </si>
  <si>
    <t>Durmientes</t>
  </si>
  <si>
    <t>Madera aserrada</t>
  </si>
  <si>
    <t>Carbón*</t>
  </si>
  <si>
    <t>Leña**</t>
  </si>
  <si>
    <r>
      <t>(*) Un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de Carbón = 500 kg</t>
    </r>
  </si>
  <si>
    <t>(**) Producción estimada en base a la población rural según, Censos Nacionales 2007 : XI de Población y VI de Vivienda</t>
  </si>
  <si>
    <t>Se estima que la población rural de la Costa registra un consumo anual per cápita de 0,5 m3 (r), la Sierra 1,1 m3 (r) y la</t>
  </si>
  <si>
    <t>Selva 1,3 m3 en las Regiones con dos o más regiones naturales se utilizó el promedio</t>
  </si>
  <si>
    <t>(***) En el caso de postes en las GTF se considera como madera rolliza</t>
  </si>
  <si>
    <t xml:space="preserve">(***) En Ucayali no se otorga. GTF para la movilización de Triplay,  </t>
  </si>
  <si>
    <t>MADERABLES,  AÑ0 2018 p/.</t>
  </si>
  <si>
    <t>CUADRO Nº  16</t>
  </si>
  <si>
    <t>PERÚ: PRODUCCIÓN DE LEÑA BASADO EN EL CONSUMO</t>
  </si>
  <si>
    <t>REGIÓN</t>
  </si>
  <si>
    <t>POBLACIÓN RURAL</t>
  </si>
  <si>
    <t>VOLUMEN</t>
  </si>
  <si>
    <t>%</t>
  </si>
  <si>
    <t>ESTIMADA 2007</t>
  </si>
  <si>
    <r>
      <t>ESTIMADO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</si>
  <si>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Callao</t>
  </si>
  <si>
    <t>Fuente: INEI-Censos Nacionales 2007:XI de Población y de Vivienda</t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</si>
  <si>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>:Se estima que la población rural de la Costa registra un consumo anual percápita de 0,5 m3 (r), la Sierra 1,1</t>
    </r>
  </si>
  <si>
    <t xml:space="preserve">m3 (r) y la Selva 1,3 m3 ; en las Regiones con dos o más regiones naturales  se utilizó el promedio </t>
  </si>
  <si>
    <t xml:space="preserve">Población rural estimada  6 601 869 habitantes, censo nacional del año 2007 </t>
  </si>
  <si>
    <t>ESTIMADO, POR REGIÓN Y POBLACIÓN RURAL, AÑO 2018 p/.</t>
  </si>
  <si>
    <t xml:space="preserve"> </t>
  </si>
  <si>
    <t>CUADRO Nº 10</t>
  </si>
  <si>
    <t>PERÚ: PRODUCCIÓN DE PARQUET POR</t>
  </si>
  <si>
    <t xml:space="preserve">VOLUMEN </t>
  </si>
  <si>
    <t xml:space="preserve">Quina Quina </t>
  </si>
  <si>
    <t>Aguano masha</t>
  </si>
  <si>
    <t>Pumaquiro</t>
  </si>
  <si>
    <t>Nota: incluye tablillas para pisos</t>
  </si>
  <si>
    <t>DEPARTAMENTO, AÑO 2018 p/.</t>
  </si>
  <si>
    <t>CUADRO Nº 11</t>
  </si>
  <si>
    <t>NOMBRE CIENTÍFICO</t>
  </si>
  <si>
    <t>Aspidosperma cylindrocarpon</t>
  </si>
  <si>
    <t>Pouteria torta</t>
  </si>
  <si>
    <t>Quina quina</t>
  </si>
  <si>
    <t>ESPECIE, AÑO 2018 p/.</t>
  </si>
  <si>
    <t>MINAGRI-Dirección General Forestal y de Fauna de Silvestre</t>
  </si>
  <si>
    <t>CUADRO Nº 13</t>
  </si>
  <si>
    <t xml:space="preserve">PERÚ: PRODUCCIÓN DE  TRIPLAY POR </t>
  </si>
  <si>
    <t xml:space="preserve">NOMBRE </t>
  </si>
  <si>
    <t>CIENTÍFICO</t>
  </si>
  <si>
    <t>Nota: Producción controlada mediante las GTF</t>
  </si>
  <si>
    <t>DEPARTAMENTO Y ESPECIE, AÑO 2018 p/.</t>
  </si>
  <si>
    <t>CUADRO Nº 12</t>
  </si>
  <si>
    <t>PERÚ: PRODUCCIÓN DE MADERA LAMINADA Y CHAPAS</t>
  </si>
  <si>
    <t>LORETO</t>
  </si>
  <si>
    <t>SAN MARTÍN</t>
  </si>
  <si>
    <t>Cedro de bajel</t>
  </si>
  <si>
    <t>Manchinga</t>
  </si>
  <si>
    <t>Brosimum alicastrum</t>
  </si>
  <si>
    <t>UCAYALI</t>
  </si>
  <si>
    <t>DECORATIVAS POR DEPARTAMENTO  Y ESPECIE, AÑO 2018 p/.</t>
  </si>
  <si>
    <t>CUADRO No 14</t>
  </si>
  <si>
    <t>PERÚ: PRODUCCIÓN DE DURMIENTES POR</t>
  </si>
  <si>
    <t>NOMBRE</t>
  </si>
  <si>
    <t>Huberodendron swietenioides</t>
  </si>
  <si>
    <t>Caryocar tessmannii</t>
  </si>
  <si>
    <t>Apuleia lelocarpa</t>
  </si>
  <si>
    <t>Ormosia amazonica</t>
  </si>
  <si>
    <t>Dipteryx micrantha</t>
  </si>
  <si>
    <t>CUADRO Nº  15</t>
  </si>
  <si>
    <t xml:space="preserve">PERÚ: PRODUCCIÓN DE CARBÓN POR  </t>
  </si>
  <si>
    <t>PESO NETO</t>
  </si>
  <si>
    <t>(kg)</t>
  </si>
  <si>
    <t>Ucayali *</t>
  </si>
  <si>
    <t>(*) incluye deshechos industriales</t>
  </si>
  <si>
    <t>DIFERENTES A LA MADERA POR ESPECIE,  AÑO 2018p/.</t>
  </si>
  <si>
    <t>Junuín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</si>
</sst>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_ [$€]\ * #,##0.00_ ;_ [$€]\ * \-#,##0.00_ ;_ [$€]\ * &quot;-&quot;??_ ;_ @_ "/>
    <numFmt numFmtId="167" formatCode="_ * #,##0.00_ ;_ * \-#,##0.00_ ;_ * &quot;-&quot;_ ;_ @_ "/>
    <numFmt numFmtId="168" formatCode="_ * #,##0_ ;_ * \-#,##0_ ;_ * &quot;-&quot;??_ ;_ @_ "/>
    <numFmt numFmtId="169" formatCode="#,##0.0000000"/>
    <numFmt numFmtId="170" formatCode="0.0"/>
    <numFmt numFmtId="171" formatCode="#,##0_ ;\-#,##0\ "/>
  </numFmts>
  <fonts count="50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i/>
      <sz val="6"/>
      <name val="Helv"/>
    </font>
    <font>
      <b/>
      <vertAlign val="superscript"/>
      <sz val="9"/>
      <name val="Arial"/>
      <family val="2"/>
    </font>
    <font>
      <b/>
      <sz val="11"/>
      <name val="Arial"/>
      <family val="2"/>
    </font>
    <font>
      <b/>
      <sz val="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vertAlign val="superscript"/>
      <sz val="8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7"/>
      <color theme="0"/>
      <name val="Arial"/>
      <family val="2"/>
    </font>
    <font>
      <b/>
      <sz val="8"/>
      <color rgb="FF000000"/>
      <name val="Calibri"/>
      <family val="2"/>
      <scheme val="minor"/>
    </font>
    <font>
      <sz val="10"/>
      <name val="Arial"/>
      <family val="2"/>
    </font>
    <font>
      <i/>
      <sz val="8"/>
      <color rgb="FF545454"/>
      <name val="Arial"/>
      <family val="2"/>
    </font>
    <font>
      <sz val="8"/>
      <color theme="0"/>
      <name val="Arial"/>
      <family val="2"/>
    </font>
    <font>
      <sz val="10"/>
      <color indexed="9"/>
      <name val="Arial"/>
      <family val="2"/>
    </font>
    <font>
      <vertAlign val="superscript"/>
      <sz val="7"/>
      <name val="Arial"/>
      <family val="2"/>
    </font>
    <font>
      <sz val="7"/>
      <color rgb="FFFF0000"/>
      <name val="Arial"/>
      <family val="2"/>
    </font>
    <font>
      <b/>
      <i/>
      <sz val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thick">
        <color indexed="9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medium">
        <color theme="0"/>
      </right>
      <top style="double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double">
        <color indexed="64"/>
      </top>
      <bottom style="thin">
        <color indexed="64"/>
      </bottom>
      <diagonal/>
    </border>
    <border>
      <left style="medium">
        <color theme="0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</borders>
  <cellStyleXfs count="52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0" fillId="4" borderId="0" applyNumberFormat="0" applyBorder="0" applyAlignment="0" applyProtection="0"/>
    <xf numFmtId="0" fontId="21" fillId="16" borderId="1" applyNumberFormat="0" applyAlignment="0" applyProtection="0"/>
    <xf numFmtId="0" fontId="22" fillId="17" borderId="2" applyNumberFormat="0" applyAlignment="0" applyProtection="0"/>
    <xf numFmtId="0" fontId="23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25" fillId="7" borderId="1" applyNumberFormat="0" applyAlignment="0" applyProtection="0"/>
    <xf numFmtId="166" fontId="2" fillId="0" borderId="0" applyFont="0" applyFill="0" applyBorder="0" applyAlignment="0" applyProtection="0"/>
    <xf numFmtId="0" fontId="26" fillId="3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7" fillId="22" borderId="0" applyNumberFormat="0" applyBorder="0" applyAlignment="0" applyProtection="0"/>
    <xf numFmtId="0" fontId="2" fillId="0" borderId="0"/>
    <xf numFmtId="0" fontId="35" fillId="0" borderId="0"/>
    <xf numFmtId="0" fontId="2" fillId="23" borderId="4" applyNumberFormat="0" applyFont="0" applyAlignment="0" applyProtection="0"/>
    <xf numFmtId="0" fontId="14" fillId="0" borderId="0"/>
    <xf numFmtId="0" fontId="28" fillId="16" borderId="5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24" fillId="0" borderId="7" applyNumberFormat="0" applyFill="0" applyAlignment="0" applyProtection="0"/>
    <xf numFmtId="0" fontId="33" fillId="0" borderId="8" applyNumberFormat="0" applyFill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351">
    <xf numFmtId="0" fontId="0" fillId="0" borderId="0" xfId="0"/>
    <xf numFmtId="0" fontId="4" fillId="0" borderId="0" xfId="0" applyFont="1"/>
    <xf numFmtId="0" fontId="5" fillId="24" borderId="9" xfId="0" applyFont="1" applyFill="1" applyBorder="1" applyAlignment="1">
      <alignment horizontal="center"/>
    </xf>
    <xf numFmtId="0" fontId="7" fillId="0" borderId="0" xfId="0" applyFont="1" applyFill="1" applyBorder="1"/>
    <xf numFmtId="4" fontId="7" fillId="0" borderId="0" xfId="0" applyNumberFormat="1" applyFont="1" applyFill="1" applyBorder="1" applyAlignment="1">
      <alignment horizontal="right"/>
    </xf>
    <xf numFmtId="4" fontId="4" fillId="0" borderId="0" xfId="0" applyNumberFormat="1" applyFont="1"/>
    <xf numFmtId="4" fontId="0" fillId="0" borderId="0" xfId="0" applyNumberFormat="1"/>
    <xf numFmtId="0" fontId="7" fillId="0" borderId="0" xfId="0" applyFont="1" applyBorder="1"/>
    <xf numFmtId="4" fontId="7" fillId="0" borderId="0" xfId="0" applyNumberFormat="1" applyFont="1" applyBorder="1"/>
    <xf numFmtId="0" fontId="0" fillId="0" borderId="0" xfId="0" applyAlignment="1">
      <alignment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7" fillId="0" borderId="0" xfId="0" applyFont="1"/>
    <xf numFmtId="4" fontId="7" fillId="0" borderId="0" xfId="0" applyNumberFormat="1" applyFont="1" applyAlignment="1">
      <alignment horizontal="left"/>
    </xf>
    <xf numFmtId="4" fontId="7" fillId="0" borderId="0" xfId="0" applyNumberFormat="1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11" fillId="0" borderId="0" xfId="0" applyFont="1" applyAlignment="1">
      <alignment horizontal="left"/>
    </xf>
    <xf numFmtId="0" fontId="5" fillId="24" borderId="10" xfId="0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Border="1"/>
    <xf numFmtId="0" fontId="3" fillId="0" borderId="0" xfId="0" applyFont="1"/>
    <xf numFmtId="0" fontId="0" fillId="0" borderId="0" xfId="0" applyBorder="1"/>
    <xf numFmtId="0" fontId="12" fillId="0" borderId="0" xfId="0" applyFont="1" applyBorder="1"/>
    <xf numFmtId="4" fontId="3" fillId="0" borderId="0" xfId="0" applyNumberFormat="1" applyFont="1"/>
    <xf numFmtId="4" fontId="3" fillId="0" borderId="0" xfId="0" applyNumberFormat="1" applyFont="1" applyAlignment="1">
      <alignment horizontal="right"/>
    </xf>
    <xf numFmtId="167" fontId="5" fillId="0" borderId="0" xfId="33" applyNumberFormat="1" applyFont="1" applyBorder="1" applyAlignment="1">
      <alignment vertical="center"/>
    </xf>
    <xf numFmtId="0" fontId="1" fillId="0" borderId="0" xfId="0" applyFont="1"/>
    <xf numFmtId="0" fontId="12" fillId="0" borderId="0" xfId="0" applyFont="1"/>
    <xf numFmtId="4" fontId="7" fillId="0" borderId="0" xfId="0" applyNumberFormat="1" applyFont="1"/>
    <xf numFmtId="0" fontId="7" fillId="0" borderId="0" xfId="0" applyFont="1" applyFill="1"/>
    <xf numFmtId="0" fontId="3" fillId="0" borderId="0" xfId="0" applyFont="1" applyAlignment="1">
      <alignment horizontal="left"/>
    </xf>
    <xf numFmtId="0" fontId="3" fillId="0" borderId="0" xfId="0" applyFont="1" applyFill="1"/>
    <xf numFmtId="4" fontId="3" fillId="0" borderId="0" xfId="0" applyNumberFormat="1" applyFont="1" applyFill="1"/>
    <xf numFmtId="0" fontId="7" fillId="0" borderId="12" xfId="0" applyFont="1" applyBorder="1"/>
    <xf numFmtId="4" fontId="7" fillId="0" borderId="0" xfId="0" applyNumberFormat="1" applyFont="1" applyFill="1"/>
    <xf numFmtId="0" fontId="5" fillId="24" borderId="9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indent="1"/>
    </xf>
    <xf numFmtId="3" fontId="7" fillId="0" borderId="0" xfId="35" applyNumberFormat="1" applyFont="1" applyBorder="1"/>
    <xf numFmtId="165" fontId="7" fillId="0" borderId="0" xfId="35" applyFont="1" applyBorder="1"/>
    <xf numFmtId="3" fontId="7" fillId="0" borderId="14" xfId="35" applyNumberFormat="1" applyFont="1" applyBorder="1"/>
    <xf numFmtId="0" fontId="2" fillId="0" borderId="0" xfId="0" applyFont="1"/>
    <xf numFmtId="0" fontId="5" fillId="0" borderId="15" xfId="0" applyFont="1" applyBorder="1"/>
    <xf numFmtId="0" fontId="11" fillId="0" borderId="0" xfId="0" applyFont="1" applyAlignment="1">
      <alignment horizontal="center"/>
    </xf>
    <xf numFmtId="0" fontId="8" fillId="0" borderId="0" xfId="0" applyFont="1" applyBorder="1"/>
    <xf numFmtId="0" fontId="11" fillId="0" borderId="0" xfId="0" applyFont="1" applyAlignment="1"/>
    <xf numFmtId="0" fontId="12" fillId="0" borderId="0" xfId="0" applyFont="1" applyFill="1" applyBorder="1"/>
    <xf numFmtId="43" fontId="8" fillId="0" borderId="0" xfId="34" applyFont="1" applyAlignment="1"/>
    <xf numFmtId="0" fontId="8" fillId="0" borderId="16" xfId="0" applyFont="1" applyBorder="1" applyAlignment="1">
      <alignment horizontal="left"/>
    </xf>
    <xf numFmtId="0" fontId="1" fillId="0" borderId="0" xfId="0" applyFont="1" applyAlignment="1">
      <alignment horizontal="center"/>
    </xf>
    <xf numFmtId="165" fontId="7" fillId="0" borderId="0" xfId="36" applyNumberFormat="1" applyFont="1" applyBorder="1" applyAlignment="1">
      <alignment horizontal="left"/>
    </xf>
    <xf numFmtId="0" fontId="7" fillId="0" borderId="14" xfId="0" applyFont="1" applyBorder="1" applyAlignment="1">
      <alignment horizontal="left" indent="1"/>
    </xf>
    <xf numFmtId="0" fontId="16" fillId="0" borderId="0" xfId="0" applyFont="1"/>
    <xf numFmtId="43" fontId="0" fillId="0" borderId="0" xfId="0" applyNumberFormat="1"/>
    <xf numFmtId="3" fontId="0" fillId="0" borderId="0" xfId="0" applyNumberFormat="1"/>
    <xf numFmtId="0" fontId="12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Fill="1"/>
    <xf numFmtId="0" fontId="13" fillId="0" borderId="12" xfId="0" applyFont="1" applyFill="1" applyBorder="1"/>
    <xf numFmtId="0" fontId="4" fillId="0" borderId="15" xfId="0" applyFont="1" applyBorder="1"/>
    <xf numFmtId="0" fontId="5" fillId="0" borderId="15" xfId="0" applyFont="1" applyBorder="1" applyAlignment="1">
      <alignment vertical="center"/>
    </xf>
    <xf numFmtId="4" fontId="5" fillId="0" borderId="15" xfId="0" applyNumberFormat="1" applyFont="1" applyBorder="1" applyAlignment="1">
      <alignment vertical="center"/>
    </xf>
    <xf numFmtId="0" fontId="5" fillId="0" borderId="15" xfId="0" applyFont="1" applyBorder="1" applyAlignment="1">
      <alignment horizontal="center"/>
    </xf>
    <xf numFmtId="0" fontId="3" fillId="0" borderId="14" xfId="0" applyFont="1" applyBorder="1"/>
    <xf numFmtId="3" fontId="5" fillId="0" borderId="15" xfId="36" applyNumberFormat="1" applyFont="1" applyBorder="1"/>
    <xf numFmtId="0" fontId="9" fillId="0" borderId="0" xfId="0" applyFont="1" applyFill="1" applyBorder="1"/>
    <xf numFmtId="0" fontId="9" fillId="0" borderId="0" xfId="0" applyNumberFormat="1" applyFont="1" applyFill="1" applyBorder="1" applyAlignment="1">
      <alignment vertical="justify"/>
    </xf>
    <xf numFmtId="0" fontId="8" fillId="0" borderId="0" xfId="0" applyNumberFormat="1" applyFont="1" applyFill="1" applyBorder="1" applyAlignment="1"/>
    <xf numFmtId="0" fontId="8" fillId="0" borderId="0" xfId="33" applyNumberFormat="1" applyFont="1" applyFill="1" applyBorder="1" applyAlignment="1"/>
    <xf numFmtId="0" fontId="8" fillId="0" borderId="0" xfId="0" applyFont="1" applyFill="1" applyBorder="1" applyAlignment="1"/>
    <xf numFmtId="0" fontId="8" fillId="0" borderId="16" xfId="0" applyNumberFormat="1" applyFont="1" applyFill="1" applyBorder="1" applyAlignment="1"/>
    <xf numFmtId="3" fontId="5" fillId="0" borderId="15" xfId="35" applyNumberFormat="1" applyFont="1" applyBorder="1"/>
    <xf numFmtId="168" fontId="7" fillId="0" borderId="0" xfId="36" applyNumberFormat="1" applyFont="1" applyBorder="1"/>
    <xf numFmtId="168" fontId="7" fillId="0" borderId="14" xfId="36" applyNumberFormat="1" applyFont="1" applyBorder="1" applyAlignment="1">
      <alignment horizontal="center"/>
    </xf>
    <xf numFmtId="168" fontId="5" fillId="0" borderId="15" xfId="36" applyNumberFormat="1" applyFont="1" applyBorder="1" applyAlignment="1">
      <alignment horizontal="right"/>
    </xf>
    <xf numFmtId="0" fontId="5" fillId="24" borderId="17" xfId="0" applyFont="1" applyFill="1" applyBorder="1" applyAlignment="1">
      <alignment horizontal="center"/>
    </xf>
    <xf numFmtId="43" fontId="3" fillId="0" borderId="0" xfId="0" applyNumberFormat="1" applyFont="1" applyAlignment="1">
      <alignment horizontal="center"/>
    </xf>
    <xf numFmtId="4" fontId="13" fillId="0" borderId="12" xfId="34" applyNumberFormat="1" applyFont="1" applyFill="1" applyBorder="1" applyAlignment="1"/>
    <xf numFmtId="43" fontId="3" fillId="0" borderId="0" xfId="0" applyNumberFormat="1" applyFont="1" applyAlignment="1">
      <alignment horizontal="left"/>
    </xf>
    <xf numFmtId="0" fontId="0" fillId="0" borderId="0" xfId="0" applyFont="1" applyFill="1" applyBorder="1"/>
    <xf numFmtId="43" fontId="3" fillId="0" borderId="0" xfId="0" applyNumberFormat="1" applyFont="1" applyAlignment="1">
      <alignment horizontal="right"/>
    </xf>
    <xf numFmtId="43" fontId="3" fillId="0" borderId="14" xfId="0" applyNumberFormat="1" applyFont="1" applyBorder="1" applyAlignment="1">
      <alignment horizontal="right"/>
    </xf>
    <xf numFmtId="4" fontId="3" fillId="0" borderId="0" xfId="0" applyNumberFormat="1" applyFont="1" applyFill="1" applyAlignment="1">
      <alignment horizontal="right"/>
    </xf>
    <xf numFmtId="169" fontId="0" fillId="0" borderId="0" xfId="0" applyNumberFormat="1"/>
    <xf numFmtId="3" fontId="8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3" fillId="0" borderId="0" xfId="36" applyFont="1" applyBorder="1" applyAlignment="1">
      <alignment horizontal="right"/>
    </xf>
    <xf numFmtId="168" fontId="7" fillId="0" borderId="0" xfId="0" applyNumberFormat="1" applyFont="1"/>
    <xf numFmtId="4" fontId="8" fillId="0" borderId="16" xfId="0" applyNumberFormat="1" applyFont="1" applyFill="1" applyBorder="1" applyAlignment="1"/>
    <xf numFmtId="4" fontId="3" fillId="0" borderId="0" xfId="0" applyNumberFormat="1" applyFont="1" applyFill="1" applyBorder="1"/>
    <xf numFmtId="0" fontId="3" fillId="0" borderId="0" xfId="0" applyNumberFormat="1" applyFont="1" applyFill="1" applyBorder="1" applyAlignment="1"/>
    <xf numFmtId="4" fontId="3" fillId="0" borderId="0" xfId="0" applyNumberFormat="1" applyFont="1" applyFill="1" applyBorder="1" applyAlignment="1"/>
    <xf numFmtId="4" fontId="3" fillId="0" borderId="0" xfId="0" applyNumberFormat="1" applyFont="1" applyFill="1" applyBorder="1" applyAlignment="1">
      <alignment horizontal="right"/>
    </xf>
    <xf numFmtId="4" fontId="1" fillId="0" borderId="15" xfId="0" applyNumberFormat="1" applyFont="1" applyFill="1" applyBorder="1"/>
    <xf numFmtId="4" fontId="2" fillId="0" borderId="0" xfId="0" applyNumberFormat="1" applyFont="1" applyFill="1"/>
    <xf numFmtId="4" fontId="1" fillId="0" borderId="0" xfId="0" applyNumberFormat="1" applyFont="1"/>
    <xf numFmtId="0" fontId="8" fillId="0" borderId="0" xfId="0" applyFont="1" applyFill="1" applyBorder="1"/>
    <xf numFmtId="4" fontId="17" fillId="0" borderId="0" xfId="34" applyNumberFormat="1" applyFont="1" applyFill="1" applyBorder="1" applyAlignment="1"/>
    <xf numFmtId="0" fontId="7" fillId="0" borderId="12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8" fontId="16" fillId="0" borderId="0" xfId="0" applyNumberFormat="1" applyFont="1"/>
    <xf numFmtId="168" fontId="8" fillId="0" borderId="0" xfId="0" applyNumberFormat="1" applyFont="1" applyFill="1" applyBorder="1" applyAlignment="1"/>
    <xf numFmtId="165" fontId="0" fillId="0" borderId="0" xfId="0" applyNumberFormat="1"/>
    <xf numFmtId="168" fontId="0" fillId="0" borderId="0" xfId="0" applyNumberFormat="1"/>
    <xf numFmtId="3" fontId="7" fillId="0" borderId="0" xfId="0" applyNumberFormat="1" applyFont="1"/>
    <xf numFmtId="0" fontId="40" fillId="0" borderId="0" xfId="39" applyFont="1"/>
    <xf numFmtId="0" fontId="35" fillId="0" borderId="0" xfId="39"/>
    <xf numFmtId="0" fontId="36" fillId="0" borderId="0" xfId="39" applyFont="1"/>
    <xf numFmtId="0" fontId="36" fillId="0" borderId="0" xfId="39" applyFont="1" applyAlignment="1">
      <alignment wrapText="1"/>
    </xf>
    <xf numFmtId="0" fontId="11" fillId="0" borderId="15" xfId="0" applyFont="1" applyBorder="1"/>
    <xf numFmtId="4" fontId="11" fillId="0" borderId="15" xfId="0" applyNumberFormat="1" applyFont="1" applyFill="1" applyBorder="1"/>
    <xf numFmtId="4" fontId="7" fillId="0" borderId="12" xfId="0" applyNumberFormat="1" applyFont="1" applyFill="1" applyBorder="1"/>
    <xf numFmtId="4" fontId="7" fillId="0" borderId="0" xfId="0" applyNumberFormat="1" applyFont="1" applyFill="1" applyBorder="1"/>
    <xf numFmtId="4" fontId="3" fillId="0" borderId="0" xfId="0" applyNumberFormat="1" applyFont="1" applyFill="1" applyAlignment="1">
      <alignment horizontal="left"/>
    </xf>
    <xf numFmtId="0" fontId="39" fillId="0" borderId="0" xfId="0" applyFont="1"/>
    <xf numFmtId="0" fontId="41" fillId="0" borderId="0" xfId="0" applyFont="1"/>
    <xf numFmtId="4" fontId="5" fillId="25" borderId="10" xfId="0" applyNumberFormat="1" applyFont="1" applyFill="1" applyBorder="1" applyAlignment="1">
      <alignment horizontal="center"/>
    </xf>
    <xf numFmtId="4" fontId="11" fillId="25" borderId="11" xfId="0" applyNumberFormat="1" applyFont="1" applyFill="1" applyBorder="1" applyAlignment="1">
      <alignment horizontal="center"/>
    </xf>
    <xf numFmtId="4" fontId="11" fillId="25" borderId="18" xfId="0" applyNumberFormat="1" applyFont="1" applyFill="1" applyBorder="1" applyAlignment="1">
      <alignment horizontal="center"/>
    </xf>
    <xf numFmtId="4" fontId="5" fillId="25" borderId="11" xfId="0" applyNumberFormat="1" applyFont="1" applyFill="1" applyBorder="1" applyAlignment="1">
      <alignment horizontal="center"/>
    </xf>
    <xf numFmtId="0" fontId="5" fillId="25" borderId="10" xfId="0" applyFont="1" applyFill="1" applyBorder="1" applyAlignment="1">
      <alignment horizontal="center"/>
    </xf>
    <xf numFmtId="170" fontId="35" fillId="0" borderId="0" xfId="39" applyNumberFormat="1"/>
    <xf numFmtId="4" fontId="2" fillId="0" borderId="0" xfId="0" applyNumberFormat="1" applyFont="1"/>
    <xf numFmtId="1" fontId="37" fillId="26" borderId="22" xfId="0" applyNumberFormat="1" applyFont="1" applyFill="1" applyBorder="1" applyAlignment="1">
      <alignment horizontal="center" vertical="center" wrapText="1"/>
    </xf>
    <xf numFmtId="170" fontId="37" fillId="26" borderId="22" xfId="0" applyNumberFormat="1" applyFont="1" applyFill="1" applyBorder="1" applyAlignment="1">
      <alignment horizontal="center" vertical="center" wrapText="1"/>
    </xf>
    <xf numFmtId="4" fontId="3" fillId="27" borderId="0" xfId="0" applyNumberFormat="1" applyFont="1" applyFill="1" applyBorder="1"/>
    <xf numFmtId="4" fontId="3" fillId="27" borderId="0" xfId="0" applyNumberFormat="1" applyFont="1" applyFill="1" applyBorder="1" applyAlignment="1">
      <alignment horizontal="right"/>
    </xf>
    <xf numFmtId="4" fontId="38" fillId="27" borderId="0" xfId="0" applyNumberFormat="1" applyFont="1" applyFill="1" applyBorder="1" applyAlignment="1">
      <alignment horizontal="right"/>
    </xf>
    <xf numFmtId="4" fontId="3" fillId="27" borderId="0" xfId="0" applyNumberFormat="1" applyFont="1" applyFill="1" applyBorder="1" applyAlignment="1">
      <alignment horizontal="left"/>
    </xf>
    <xf numFmtId="4" fontId="3" fillId="27" borderId="14" xfId="0" applyNumberFormat="1" applyFont="1" applyFill="1" applyBorder="1"/>
    <xf numFmtId="4" fontId="3" fillId="27" borderId="14" xfId="0" applyNumberFormat="1" applyFont="1" applyFill="1" applyBorder="1" applyAlignment="1">
      <alignment horizontal="right"/>
    </xf>
    <xf numFmtId="4" fontId="38" fillId="27" borderId="14" xfId="0" applyNumberFormat="1" applyFont="1" applyFill="1" applyBorder="1" applyAlignment="1">
      <alignment horizontal="right"/>
    </xf>
    <xf numFmtId="0" fontId="5" fillId="25" borderId="10" xfId="0" applyFont="1" applyFill="1" applyBorder="1" applyAlignment="1">
      <alignment horizontal="center" vertical="center"/>
    </xf>
    <xf numFmtId="4" fontId="3" fillId="0" borderId="0" xfId="35" applyNumberFormat="1" applyFont="1" applyBorder="1" applyAlignment="1">
      <alignment horizontal="right"/>
    </xf>
    <xf numFmtId="0" fontId="5" fillId="25" borderId="13" xfId="0" applyFont="1" applyFill="1" applyBorder="1" applyAlignment="1">
      <alignment horizontal="center" vertical="center"/>
    </xf>
    <xf numFmtId="0" fontId="1" fillId="26" borderId="0" xfId="0" applyFont="1" applyFill="1" applyAlignment="1">
      <alignment horizontal="center"/>
    </xf>
    <xf numFmtId="0" fontId="5" fillId="26" borderId="10" xfId="0" applyFont="1" applyFill="1" applyBorder="1" applyAlignment="1">
      <alignment horizontal="center"/>
    </xf>
    <xf numFmtId="0" fontId="5" fillId="26" borderId="11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2" fillId="0" borderId="0" xfId="0" applyNumberFormat="1" applyFont="1"/>
    <xf numFmtId="10" fontId="0" fillId="0" borderId="0" xfId="49" applyNumberFormat="1" applyFont="1"/>
    <xf numFmtId="4" fontId="36" fillId="0" borderId="0" xfId="39" applyNumberFormat="1" applyFont="1"/>
    <xf numFmtId="169" fontId="2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Fill="1" applyBorder="1"/>
    <xf numFmtId="4" fontId="2" fillId="0" borderId="0" xfId="0" applyNumberFormat="1" applyFont="1" applyAlignment="1">
      <alignment vertical="center"/>
    </xf>
    <xf numFmtId="4" fontId="10" fillId="0" borderId="0" xfId="0" applyNumberFormat="1" applyFont="1"/>
    <xf numFmtId="4" fontId="8" fillId="0" borderId="0" xfId="0" applyNumberFormat="1" applyFont="1"/>
    <xf numFmtId="0" fontId="12" fillId="0" borderId="0" xfId="0" applyFont="1" applyFill="1" applyBorder="1" applyAlignment="1">
      <alignment horizontal="left"/>
    </xf>
    <xf numFmtId="4" fontId="36" fillId="26" borderId="26" xfId="39" applyNumberFormat="1" applyFont="1" applyFill="1" applyBorder="1"/>
    <xf numFmtId="4" fontId="36" fillId="26" borderId="27" xfId="39" applyNumberFormat="1" applyFont="1" applyFill="1" applyBorder="1"/>
    <xf numFmtId="4" fontId="36" fillId="26" borderId="28" xfId="39" applyNumberFormat="1" applyFont="1" applyFill="1" applyBorder="1"/>
    <xf numFmtId="0" fontId="0" fillId="28" borderId="0" xfId="0" applyFill="1"/>
    <xf numFmtId="165" fontId="5" fillId="0" borderId="25" xfId="0" applyNumberFormat="1" applyFont="1" applyBorder="1"/>
    <xf numFmtId="4" fontId="39" fillId="0" borderId="0" xfId="0" applyNumberFormat="1" applyFont="1"/>
    <xf numFmtId="0" fontId="3" fillId="0" borderId="12" xfId="38" applyFont="1" applyBorder="1" applyAlignment="1">
      <alignment vertical="center"/>
    </xf>
    <xf numFmtId="4" fontId="3" fillId="0" borderId="12" xfId="38" applyNumberFormat="1" applyFont="1" applyBorder="1"/>
    <xf numFmtId="0" fontId="2" fillId="0" borderId="0" xfId="38"/>
    <xf numFmtId="0" fontId="2" fillId="0" borderId="0" xfId="38" applyFont="1"/>
    <xf numFmtId="0" fontId="3" fillId="0" borderId="0" xfId="38" applyFont="1" applyBorder="1" applyAlignment="1">
      <alignment vertical="center"/>
    </xf>
    <xf numFmtId="0" fontId="3" fillId="0" borderId="0" xfId="38" applyFont="1" applyBorder="1"/>
    <xf numFmtId="4" fontId="3" fillId="0" borderId="0" xfId="38" applyNumberFormat="1" applyFont="1" applyBorder="1"/>
    <xf numFmtId="0" fontId="1" fillId="0" borderId="0" xfId="38" applyFont="1" applyAlignment="1"/>
    <xf numFmtId="4" fontId="1" fillId="0" borderId="0" xfId="38" applyNumberFormat="1" applyFont="1" applyAlignment="1"/>
    <xf numFmtId="0" fontId="5" fillId="25" borderId="10" xfId="38" applyFont="1" applyFill="1" applyBorder="1" applyAlignment="1">
      <alignment horizontal="center" vertical="center" wrapText="1"/>
    </xf>
    <xf numFmtId="0" fontId="5" fillId="25" borderId="10" xfId="38" applyFont="1" applyFill="1" applyBorder="1" applyAlignment="1">
      <alignment horizontal="center"/>
    </xf>
    <xf numFmtId="0" fontId="3" fillId="0" borderId="0" xfId="38" applyFont="1" applyBorder="1" applyAlignment="1">
      <alignment horizontal="left"/>
    </xf>
    <xf numFmtId="0" fontId="3" fillId="0" borderId="0" xfId="38" applyFont="1" applyBorder="1" applyAlignment="1">
      <alignment horizontal="center"/>
    </xf>
    <xf numFmtId="4" fontId="3" fillId="0" borderId="0" xfId="33" applyNumberFormat="1" applyFont="1" applyBorder="1" applyAlignment="1"/>
    <xf numFmtId="0" fontId="44" fillId="0" borderId="0" xfId="38" applyFont="1"/>
    <xf numFmtId="0" fontId="39" fillId="0" borderId="0" xfId="38" applyFont="1" applyFill="1"/>
    <xf numFmtId="4" fontId="3" fillId="0" borderId="0" xfId="38" applyNumberFormat="1" applyFont="1"/>
    <xf numFmtId="0" fontId="45" fillId="0" borderId="0" xfId="38" applyFont="1" applyFill="1"/>
    <xf numFmtId="3" fontId="45" fillId="0" borderId="0" xfId="38" applyNumberFormat="1" applyFont="1" applyFill="1"/>
    <xf numFmtId="0" fontId="3" fillId="0" borderId="0" xfId="38" applyFont="1" applyAlignment="1">
      <alignment horizontal="center"/>
    </xf>
    <xf numFmtId="0" fontId="45" fillId="0" borderId="0" xfId="38" applyFont="1" applyFill="1" applyBorder="1"/>
    <xf numFmtId="3" fontId="45" fillId="0" borderId="0" xfId="38" applyNumberFormat="1" applyFont="1" applyFill="1" applyBorder="1"/>
    <xf numFmtId="0" fontId="2" fillId="0" borderId="0" xfId="38" applyBorder="1"/>
    <xf numFmtId="2" fontId="2" fillId="0" borderId="0" xfId="38" applyNumberFormat="1"/>
    <xf numFmtId="0" fontId="2" fillId="0" borderId="0" xfId="38" applyFont="1" applyBorder="1"/>
    <xf numFmtId="0" fontId="3" fillId="0" borderId="0" xfId="38" applyFont="1" applyAlignment="1">
      <alignment horizontal="left"/>
    </xf>
    <xf numFmtId="0" fontId="3" fillId="0" borderId="12" xfId="38" applyFont="1" applyBorder="1" applyAlignment="1">
      <alignment horizontal="left"/>
    </xf>
    <xf numFmtId="0" fontId="3" fillId="0" borderId="12" xfId="38" applyFont="1" applyBorder="1" applyAlignment="1">
      <alignment horizontal="center"/>
    </xf>
    <xf numFmtId="4" fontId="3" fillId="0" borderId="12" xfId="33" applyNumberFormat="1" applyFont="1" applyBorder="1" applyAlignment="1"/>
    <xf numFmtId="0" fontId="8" fillId="0" borderId="0" xfId="38" applyFont="1" applyBorder="1" applyAlignment="1">
      <alignment horizontal="left"/>
    </xf>
    <xf numFmtId="0" fontId="8" fillId="0" borderId="0" xfId="38" applyFont="1"/>
    <xf numFmtId="0" fontId="8" fillId="0" borderId="0" xfId="38" applyNumberFormat="1" applyFont="1" applyFill="1" applyBorder="1" applyAlignment="1"/>
    <xf numFmtId="4" fontId="5" fillId="0" borderId="0" xfId="33" applyNumberFormat="1" applyFont="1" applyBorder="1" applyAlignment="1">
      <alignment vertical="center"/>
    </xf>
    <xf numFmtId="0" fontId="3" fillId="0" borderId="0" xfId="38" applyFont="1"/>
    <xf numFmtId="4" fontId="3" fillId="0" borderId="0" xfId="33" applyNumberFormat="1" applyFont="1" applyAlignment="1"/>
    <xf numFmtId="4" fontId="3" fillId="0" borderId="0" xfId="38" applyNumberFormat="1" applyFont="1" applyAlignment="1"/>
    <xf numFmtId="0" fontId="3" fillId="0" borderId="12" xfId="38" applyFont="1" applyBorder="1"/>
    <xf numFmtId="0" fontId="10" fillId="0" borderId="0" xfId="38" applyFont="1"/>
    <xf numFmtId="0" fontId="11" fillId="25" borderId="9" xfId="38" applyFont="1" applyFill="1" applyBorder="1" applyAlignment="1">
      <alignment horizontal="center" vertical="center"/>
    </xf>
    <xf numFmtId="4" fontId="11" fillId="25" borderId="11" xfId="38" applyNumberFormat="1" applyFont="1" applyFill="1" applyBorder="1" applyAlignment="1">
      <alignment horizontal="center" vertical="center"/>
    </xf>
    <xf numFmtId="0" fontId="46" fillId="0" borderId="0" xfId="38" applyFont="1"/>
    <xf numFmtId="0" fontId="2" fillId="0" borderId="0" xfId="38" applyFill="1" applyBorder="1" applyAlignment="1">
      <alignment horizontal="center" vertical="center"/>
    </xf>
    <xf numFmtId="4" fontId="2" fillId="0" borderId="0" xfId="38" applyNumberFormat="1" applyFill="1" applyBorder="1" applyAlignment="1">
      <alignment horizontal="center" vertical="center"/>
    </xf>
    <xf numFmtId="0" fontId="2" fillId="0" borderId="0" xfId="38" applyFont="1" applyFill="1"/>
    <xf numFmtId="0" fontId="46" fillId="0" borderId="0" xfId="38" applyFont="1" applyFill="1"/>
    <xf numFmtId="0" fontId="2" fillId="0" borderId="0" xfId="38" applyFill="1"/>
    <xf numFmtId="4" fontId="2" fillId="0" borderId="0" xfId="38" applyNumberFormat="1" applyFont="1"/>
    <xf numFmtId="0" fontId="3" fillId="0" borderId="14" xfId="38" applyFont="1" applyBorder="1"/>
    <xf numFmtId="4" fontId="3" fillId="0" borderId="14" xfId="38" applyNumberFormat="1" applyFont="1" applyBorder="1"/>
    <xf numFmtId="4" fontId="2" fillId="0" borderId="0" xfId="38" applyNumberFormat="1"/>
    <xf numFmtId="0" fontId="8" fillId="0" borderId="0" xfId="38" applyFont="1" applyBorder="1"/>
    <xf numFmtId="4" fontId="2" fillId="0" borderId="0" xfId="38" applyNumberFormat="1" applyBorder="1"/>
    <xf numFmtId="0" fontId="8" fillId="0" borderId="0" xfId="38" applyFont="1" applyFill="1" applyBorder="1"/>
    <xf numFmtId="0" fontId="8" fillId="0" borderId="0" xfId="38" applyFont="1" applyFill="1" applyBorder="1" applyAlignment="1"/>
    <xf numFmtId="0" fontId="2" fillId="0" borderId="12" xfId="38" applyBorder="1"/>
    <xf numFmtId="49" fontId="11" fillId="0" borderId="0" xfId="38" applyNumberFormat="1" applyFont="1" applyFill="1" applyBorder="1"/>
    <xf numFmtId="0" fontId="11" fillId="0" borderId="0" xfId="38" applyFont="1" applyAlignment="1"/>
    <xf numFmtId="0" fontId="10" fillId="0" borderId="0" xfId="38" applyFont="1" applyAlignment="1"/>
    <xf numFmtId="49" fontId="11" fillId="0" borderId="0" xfId="38" applyNumberFormat="1" applyFont="1"/>
    <xf numFmtId="0" fontId="11" fillId="0" borderId="0" xfId="38" applyFont="1"/>
    <xf numFmtId="0" fontId="5" fillId="25" borderId="11" xfId="38" applyFont="1" applyFill="1" applyBorder="1" applyAlignment="1">
      <alignment horizontal="center"/>
    </xf>
    <xf numFmtId="0" fontId="5" fillId="25" borderId="11" xfId="38" applyFont="1" applyFill="1" applyBorder="1"/>
    <xf numFmtId="49" fontId="5" fillId="0" borderId="0" xfId="38" applyNumberFormat="1" applyFont="1" applyFill="1" applyBorder="1"/>
    <xf numFmtId="0" fontId="5" fillId="0" borderId="0" xfId="38" applyFont="1" applyFill="1" applyBorder="1" applyAlignment="1">
      <alignment horizontal="center"/>
    </xf>
    <xf numFmtId="0" fontId="5" fillId="0" borderId="0" xfId="38" applyFont="1" applyFill="1" applyBorder="1"/>
    <xf numFmtId="0" fontId="3" fillId="0" borderId="0" xfId="38" applyFont="1" applyFill="1"/>
    <xf numFmtId="49" fontId="3" fillId="0" borderId="0" xfId="38" applyNumberFormat="1" applyFont="1" applyBorder="1"/>
    <xf numFmtId="165" fontId="3" fillId="0" borderId="0" xfId="51" applyNumberFormat="1" applyFont="1" applyBorder="1"/>
    <xf numFmtId="165" fontId="2" fillId="0" borderId="0" xfId="51" applyNumberFormat="1" applyFont="1" applyBorder="1"/>
    <xf numFmtId="49" fontId="5" fillId="0" borderId="29" xfId="38" applyNumberFormat="1" applyFont="1" applyBorder="1"/>
    <xf numFmtId="165" fontId="5" fillId="0" borderId="29" xfId="38" applyNumberFormat="1" applyFont="1" applyBorder="1" applyAlignment="1">
      <alignment horizontal="center"/>
    </xf>
    <xf numFmtId="4" fontId="5" fillId="0" borderId="29" xfId="38" applyNumberFormat="1" applyFont="1" applyBorder="1"/>
    <xf numFmtId="171" fontId="5" fillId="0" borderId="29" xfId="38" applyNumberFormat="1" applyFont="1" applyBorder="1" applyAlignment="1">
      <alignment horizontal="right"/>
    </xf>
    <xf numFmtId="49" fontId="5" fillId="0" borderId="0" xfId="38" applyNumberFormat="1" applyFont="1" applyBorder="1"/>
    <xf numFmtId="165" fontId="5" fillId="0" borderId="0" xfId="38" applyNumberFormat="1" applyFont="1" applyBorder="1" applyAlignment="1">
      <alignment horizontal="center"/>
    </xf>
    <xf numFmtId="4" fontId="5" fillId="0" borderId="0" xfId="38" applyNumberFormat="1" applyFont="1" applyBorder="1"/>
    <xf numFmtId="171" fontId="5" fillId="0" borderId="0" xfId="38" applyNumberFormat="1" applyFont="1" applyBorder="1" applyAlignment="1">
      <alignment horizontal="right"/>
    </xf>
    <xf numFmtId="0" fontId="8" fillId="0" borderId="0" xfId="38" applyFont="1" applyAlignment="1">
      <alignment horizontal="left"/>
    </xf>
    <xf numFmtId="167" fontId="17" fillId="0" borderId="0" xfId="33" applyNumberFormat="1" applyFont="1" applyBorder="1" applyAlignment="1">
      <alignment vertical="center"/>
    </xf>
    <xf numFmtId="0" fontId="3" fillId="0" borderId="0" xfId="38" applyFont="1" applyFill="1" applyBorder="1" applyAlignment="1"/>
    <xf numFmtId="0" fontId="48" fillId="0" borderId="0" xfId="38" applyFont="1" applyFill="1" applyBorder="1" applyAlignment="1"/>
    <xf numFmtId="43" fontId="2" fillId="0" borderId="0" xfId="38" applyNumberFormat="1"/>
    <xf numFmtId="0" fontId="1" fillId="0" borderId="0" xfId="38" applyFont="1" applyAlignment="1">
      <alignment horizontal="centerContinuous"/>
    </xf>
    <xf numFmtId="4" fontId="1" fillId="0" borderId="0" xfId="38" applyNumberFormat="1" applyFont="1" applyAlignment="1">
      <alignment horizontal="centerContinuous"/>
    </xf>
    <xf numFmtId="3" fontId="2" fillId="0" borderId="0" xfId="38" applyNumberFormat="1" applyFont="1"/>
    <xf numFmtId="4" fontId="3" fillId="0" borderId="0" xfId="38" applyNumberFormat="1" applyFont="1" applyAlignment="1">
      <alignment horizontal="centerContinuous"/>
    </xf>
    <xf numFmtId="0" fontId="2" fillId="0" borderId="0" xfId="38" applyAlignment="1">
      <alignment horizontal="centerContinuous"/>
    </xf>
    <xf numFmtId="3" fontId="8" fillId="0" borderId="0" xfId="38" applyNumberFormat="1" applyFont="1" applyFill="1" applyBorder="1" applyAlignment="1"/>
    <xf numFmtId="0" fontId="1" fillId="0" borderId="0" xfId="38" applyFont="1" applyAlignment="1">
      <alignment horizontal="left" indent="9"/>
    </xf>
    <xf numFmtId="3" fontId="3" fillId="0" borderId="0" xfId="38" applyNumberFormat="1" applyFont="1"/>
    <xf numFmtId="3" fontId="3" fillId="0" borderId="0" xfId="38" applyNumberFormat="1" applyFont="1" applyFill="1" applyBorder="1" applyAlignment="1"/>
    <xf numFmtId="0" fontId="3" fillId="0" borderId="0" xfId="38" applyNumberFormat="1" applyFont="1" applyFill="1" applyBorder="1" applyAlignment="1"/>
    <xf numFmtId="0" fontId="1" fillId="0" borderId="0" xfId="38" applyFont="1"/>
    <xf numFmtId="0" fontId="1" fillId="0" borderId="0" xfId="38" applyFont="1" applyAlignment="1">
      <alignment horizontal="left"/>
    </xf>
    <xf numFmtId="4" fontId="5" fillId="25" borderId="11" xfId="38" applyNumberFormat="1" applyFont="1" applyFill="1" applyBorder="1" applyAlignment="1">
      <alignment horizontal="center"/>
    </xf>
    <xf numFmtId="0" fontId="2" fillId="0" borderId="30" xfId="38" applyFont="1" applyBorder="1"/>
    <xf numFmtId="0" fontId="2" fillId="0" borderId="31" xfId="38" applyFont="1" applyBorder="1"/>
    <xf numFmtId="0" fontId="2" fillId="0" borderId="31" xfId="38" applyNumberFormat="1" applyFont="1" applyBorder="1"/>
    <xf numFmtId="0" fontId="2" fillId="0" borderId="32" xfId="38" applyFont="1" applyBorder="1"/>
    <xf numFmtId="0" fontId="2" fillId="0" borderId="33" xfId="38" applyNumberFormat="1" applyFont="1" applyBorder="1"/>
    <xf numFmtId="0" fontId="5" fillId="0" borderId="0" xfId="38" applyFont="1"/>
    <xf numFmtId="4" fontId="5" fillId="0" borderId="0" xfId="38" applyNumberFormat="1" applyFont="1"/>
    <xf numFmtId="0" fontId="3" fillId="0" borderId="0" xfId="38" applyFont="1" applyAlignment="1"/>
    <xf numFmtId="4" fontId="3" fillId="0" borderId="0" xfId="38" applyNumberFormat="1" applyFont="1" applyFill="1"/>
    <xf numFmtId="3" fontId="2" fillId="0" borderId="0" xfId="38" applyNumberFormat="1" applyFont="1" applyFill="1"/>
    <xf numFmtId="0" fontId="5" fillId="0" borderId="0" xfId="38" applyFont="1" applyAlignment="1"/>
    <xf numFmtId="4" fontId="5" fillId="0" borderId="0" xfId="33" applyNumberFormat="1" applyFont="1"/>
    <xf numFmtId="2" fontId="3" fillId="0" borderId="0" xfId="38" applyNumberFormat="1" applyFont="1"/>
    <xf numFmtId="4" fontId="8" fillId="0" borderId="0" xfId="38" applyNumberFormat="1" applyFont="1" applyBorder="1" applyAlignment="1"/>
    <xf numFmtId="0" fontId="5" fillId="0" borderId="34" xfId="38" applyFont="1" applyBorder="1" applyAlignment="1">
      <alignment vertical="center"/>
    </xf>
    <xf numFmtId="4" fontId="5" fillId="0" borderId="34" xfId="33" applyNumberFormat="1" applyFont="1" applyBorder="1" applyAlignment="1">
      <alignment vertical="center"/>
    </xf>
    <xf numFmtId="0" fontId="12" fillId="0" borderId="0" xfId="38" applyFont="1" applyBorder="1"/>
    <xf numFmtId="0" fontId="10" fillId="0" borderId="0" xfId="38" applyFont="1" applyAlignment="1">
      <alignment horizontal="centerContinuous"/>
    </xf>
    <xf numFmtId="0" fontId="12" fillId="0" borderId="0" xfId="38" applyFont="1" applyFill="1" applyBorder="1"/>
    <xf numFmtId="0" fontId="12" fillId="0" borderId="0" xfId="38" applyFont="1"/>
    <xf numFmtId="0" fontId="12" fillId="0" borderId="0" xfId="38" applyFont="1" applyFill="1" applyAlignment="1">
      <alignment horizontal="left"/>
    </xf>
    <xf numFmtId="4" fontId="3" fillId="0" borderId="0" xfId="38" applyNumberFormat="1" applyFont="1" applyFill="1" applyBorder="1"/>
    <xf numFmtId="0" fontId="3" fillId="0" borderId="0" xfId="38" quotePrefix="1" applyFont="1" applyAlignment="1">
      <alignment horizontal="left"/>
    </xf>
    <xf numFmtId="0" fontId="12" fillId="0" borderId="0" xfId="38" applyFont="1" applyBorder="1" applyAlignment="1">
      <alignment horizontal="left"/>
    </xf>
    <xf numFmtId="0" fontId="12" fillId="0" borderId="0" xfId="38" applyFont="1" applyAlignment="1">
      <alignment horizontal="left"/>
    </xf>
    <xf numFmtId="0" fontId="8" fillId="0" borderId="0" xfId="38" applyFont="1" applyBorder="1" applyAlignment="1">
      <alignment horizontal="right"/>
    </xf>
    <xf numFmtId="3" fontId="10" fillId="0" borderId="0" xfId="38" applyNumberFormat="1" applyFont="1"/>
    <xf numFmtId="3" fontId="2" fillId="0" borderId="0" xfId="38" applyNumberFormat="1" applyFont="1" applyFill="1" applyBorder="1"/>
    <xf numFmtId="3" fontId="2" fillId="0" borderId="0" xfId="38" applyNumberFormat="1" applyFont="1" applyBorder="1"/>
    <xf numFmtId="3" fontId="2" fillId="29" borderId="0" xfId="38" applyNumberFormat="1" applyFont="1" applyFill="1" applyBorder="1"/>
    <xf numFmtId="4" fontId="5" fillId="0" borderId="0" xfId="38" applyNumberFormat="1" applyFont="1" applyFill="1" applyBorder="1"/>
    <xf numFmtId="0" fontId="2" fillId="0" borderId="0" xfId="38" applyAlignment="1">
      <alignment horizontal="left"/>
    </xf>
    <xf numFmtId="0" fontId="2" fillId="0" borderId="0" xfId="38" applyNumberFormat="1"/>
    <xf numFmtId="0" fontId="3" fillId="0" borderId="34" xfId="38" applyFont="1" applyBorder="1" applyAlignment="1">
      <alignment vertical="center"/>
    </xf>
    <xf numFmtId="4" fontId="5" fillId="0" borderId="34" xfId="38" applyNumberFormat="1" applyFont="1" applyBorder="1" applyAlignment="1">
      <alignment vertical="center"/>
    </xf>
    <xf numFmtId="0" fontId="8" fillId="0" borderId="0" xfId="38" applyFont="1" applyAlignment="1">
      <alignment horizontal="right"/>
    </xf>
    <xf numFmtId="0" fontId="3" fillId="0" borderId="12" xfId="0" applyFont="1" applyBorder="1"/>
    <xf numFmtId="0" fontId="0" fillId="0" borderId="12" xfId="0" applyBorder="1"/>
    <xf numFmtId="0" fontId="5" fillId="0" borderId="0" xfId="0" applyFont="1"/>
    <xf numFmtId="4" fontId="5" fillId="0" borderId="0" xfId="0" applyNumberFormat="1" applyFont="1"/>
    <xf numFmtId="3" fontId="3" fillId="0" borderId="0" xfId="0" applyNumberFormat="1" applyFont="1" applyFill="1"/>
    <xf numFmtId="0" fontId="5" fillId="0" borderId="0" xfId="0" applyFont="1" applyFill="1"/>
    <xf numFmtId="0" fontId="49" fillId="0" borderId="0" xfId="0" applyNumberFormat="1" applyFont="1" applyFill="1" applyAlignment="1">
      <alignment horizontal="center"/>
    </xf>
    <xf numFmtId="4" fontId="5" fillId="0" borderId="0" xfId="0" applyNumberFormat="1" applyFont="1" applyFill="1"/>
    <xf numFmtId="3" fontId="3" fillId="0" borderId="0" xfId="0" applyNumberFormat="1" applyFont="1"/>
    <xf numFmtId="0" fontId="12" fillId="0" borderId="0" xfId="0" applyNumberFormat="1" applyFont="1" applyFill="1" applyAlignment="1">
      <alignment horizontal="center"/>
    </xf>
    <xf numFmtId="0" fontId="12" fillId="0" borderId="0" xfId="0" applyNumberFormat="1" applyFont="1" applyFill="1" applyAlignment="1">
      <alignment horizontal="left"/>
    </xf>
    <xf numFmtId="0" fontId="12" fillId="0" borderId="0" xfId="0" applyNumberFormat="1" applyFont="1" applyAlignment="1">
      <alignment horizontal="center"/>
    </xf>
    <xf numFmtId="0" fontId="5" fillId="0" borderId="34" xfId="0" applyFont="1" applyBorder="1" applyAlignment="1">
      <alignment vertical="center"/>
    </xf>
    <xf numFmtId="0" fontId="3" fillId="0" borderId="34" xfId="0" applyFont="1" applyBorder="1" applyAlignment="1">
      <alignment vertical="center"/>
    </xf>
    <xf numFmtId="4" fontId="5" fillId="0" borderId="34" xfId="0" applyNumberFormat="1" applyFont="1" applyBorder="1" applyAlignment="1">
      <alignment vertical="center"/>
    </xf>
    <xf numFmtId="0" fontId="2" fillId="0" borderId="0" xfId="0" applyFont="1" applyBorder="1"/>
    <xf numFmtId="4" fontId="2" fillId="0" borderId="0" xfId="0" applyNumberFormat="1" applyFont="1" applyBorder="1"/>
    <xf numFmtId="4" fontId="8" fillId="0" borderId="0" xfId="0" applyNumberFormat="1" applyFont="1" applyFill="1" applyBorder="1" applyAlignment="1"/>
    <xf numFmtId="4" fontId="3" fillId="0" borderId="0" xfId="0" applyNumberFormat="1" applyFont="1" applyAlignment="1">
      <alignment horizontal="left"/>
    </xf>
    <xf numFmtId="0" fontId="5" fillId="25" borderId="11" xfId="0" applyFont="1" applyFill="1" applyBorder="1" applyAlignment="1">
      <alignment horizontal="center"/>
    </xf>
    <xf numFmtId="0" fontId="12" fillId="0" borderId="0" xfId="0" applyNumberFormat="1" applyFont="1"/>
    <xf numFmtId="9" fontId="8" fillId="0" borderId="0" xfId="50" applyFont="1"/>
    <xf numFmtId="0" fontId="12" fillId="0" borderId="0" xfId="33" applyNumberFormat="1" applyFont="1"/>
    <xf numFmtId="0" fontId="5" fillId="0" borderId="34" xfId="0" applyFont="1" applyBorder="1"/>
    <xf numFmtId="0" fontId="3" fillId="0" borderId="34" xfId="0" applyFont="1" applyBorder="1"/>
    <xf numFmtId="4" fontId="5" fillId="0" borderId="34" xfId="0" applyNumberFormat="1" applyFont="1" applyBorder="1"/>
    <xf numFmtId="4" fontId="8" fillId="0" borderId="0" xfId="0" applyNumberFormat="1" applyFont="1" applyAlignment="1">
      <alignment horizontal="right"/>
    </xf>
    <xf numFmtId="4" fontId="1" fillId="0" borderId="0" xfId="38" applyNumberFormat="1" applyFont="1"/>
    <xf numFmtId="0" fontId="5" fillId="0" borderId="25" xfId="38" applyFont="1" applyBorder="1" applyAlignment="1">
      <alignment vertical="center"/>
    </xf>
    <xf numFmtId="4" fontId="5" fillId="0" borderId="25" xfId="38" applyNumberFormat="1" applyFont="1" applyBorder="1" applyAlignment="1">
      <alignment vertical="center"/>
    </xf>
    <xf numFmtId="0" fontId="3" fillId="0" borderId="0" xfId="33" applyNumberFormat="1" applyFont="1" applyFill="1" applyBorder="1" applyAlignment="1"/>
    <xf numFmtId="0" fontId="3" fillId="0" borderId="0" xfId="38" applyFont="1" applyAlignment="1">
      <alignment horizontal="right"/>
    </xf>
    <xf numFmtId="9" fontId="0" fillId="0" borderId="0" xfId="49" applyFont="1"/>
    <xf numFmtId="0" fontId="5" fillId="24" borderId="1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/>
    </xf>
    <xf numFmtId="0" fontId="5" fillId="26" borderId="9" xfId="0" applyFont="1" applyFill="1" applyBorder="1" applyAlignment="1">
      <alignment horizontal="center" vertical="center" wrapText="1"/>
    </xf>
    <xf numFmtId="0" fontId="40" fillId="0" borderId="0" xfId="39" applyFont="1" applyAlignment="1">
      <alignment horizontal="center"/>
    </xf>
    <xf numFmtId="170" fontId="42" fillId="26" borderId="23" xfId="0" applyNumberFormat="1" applyFont="1" applyFill="1" applyBorder="1" applyAlignment="1">
      <alignment horizontal="center" vertical="center" wrapText="1"/>
    </xf>
    <xf numFmtId="0" fontId="37" fillId="26" borderId="22" xfId="0" applyFont="1" applyFill="1" applyBorder="1" applyAlignment="1">
      <alignment horizontal="center" vertical="center" wrapText="1"/>
    </xf>
    <xf numFmtId="0" fontId="37" fillId="26" borderId="24" xfId="0" applyFont="1" applyFill="1" applyBorder="1" applyAlignment="1">
      <alignment horizontal="center" vertical="center" wrapText="1"/>
    </xf>
    <xf numFmtId="0" fontId="11" fillId="0" borderId="0" xfId="38" applyFont="1" applyAlignment="1">
      <alignment horizontal="center"/>
    </xf>
    <xf numFmtId="4" fontId="11" fillId="0" borderId="0" xfId="38" applyNumberFormat="1" applyFont="1" applyAlignment="1">
      <alignment horizontal="center"/>
    </xf>
    <xf numFmtId="0" fontId="5" fillId="25" borderId="9" xfId="0" applyFont="1" applyFill="1" applyBorder="1" applyAlignment="1">
      <alignment horizontal="center" vertical="center" wrapText="1"/>
    </xf>
    <xf numFmtId="0" fontId="11" fillId="25" borderId="19" xfId="0" applyFont="1" applyFill="1" applyBorder="1" applyAlignment="1">
      <alignment horizontal="center"/>
    </xf>
    <xf numFmtId="0" fontId="11" fillId="25" borderId="20" xfId="0" applyFont="1" applyFill="1" applyBorder="1" applyAlignment="1">
      <alignment horizontal="center"/>
    </xf>
    <xf numFmtId="0" fontId="1" fillId="25" borderId="21" xfId="0" applyFont="1" applyFill="1" applyBorder="1" applyAlignment="1">
      <alignment horizontal="center" vertical="center"/>
    </xf>
    <xf numFmtId="0" fontId="4" fillId="25" borderId="20" xfId="0" applyFont="1" applyFill="1" applyBorder="1" applyAlignment="1">
      <alignment horizontal="center" vertical="center"/>
    </xf>
    <xf numFmtId="0" fontId="4" fillId="25" borderId="2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25" borderId="9" xfId="38" applyFont="1" applyFill="1" applyBorder="1" applyAlignment="1">
      <alignment horizontal="center" vertical="center" wrapText="1"/>
    </xf>
    <xf numFmtId="0" fontId="5" fillId="0" borderId="0" xfId="38" applyFont="1" applyBorder="1" applyAlignment="1">
      <alignment horizontal="center"/>
    </xf>
    <xf numFmtId="0" fontId="5" fillId="0" borderId="0" xfId="38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5" fillId="25" borderId="10" xfId="0" applyFont="1" applyFill="1" applyBorder="1" applyAlignment="1">
      <alignment horizontal="center" vertical="center" wrapText="1"/>
    </xf>
    <xf numFmtId="49" fontId="5" fillId="25" borderId="9" xfId="38" applyNumberFormat="1" applyFont="1" applyFill="1" applyBorder="1" applyAlignment="1">
      <alignment horizontal="center" vertical="center" wrapText="1"/>
    </xf>
    <xf numFmtId="0" fontId="5" fillId="25" borderId="10" xfId="38" applyFont="1" applyFill="1" applyBorder="1" applyAlignment="1">
      <alignment horizontal="center" vertical="center" wrapText="1"/>
    </xf>
    <xf numFmtId="4" fontId="5" fillId="25" borderId="10" xfId="38" applyNumberFormat="1" applyFont="1" applyFill="1" applyBorder="1" applyAlignment="1">
      <alignment horizontal="center" vertical="center" wrapText="1"/>
    </xf>
    <xf numFmtId="0" fontId="5" fillId="0" borderId="0" xfId="38" applyFont="1" applyAlignment="1">
      <alignment horizontal="center"/>
    </xf>
  </cellXfs>
  <cellStyles count="5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Incorrecto" xfId="32" builtinId="27" customBuiltin="1"/>
    <cellStyle name="Millares [0]" xfId="33" builtinId="6"/>
    <cellStyle name="Millares 2" xfId="51"/>
    <cellStyle name="Millares_PLANTACIONES 2003" xfId="34"/>
    <cellStyle name="Millares_REFORESTACION.2002" xfId="35"/>
    <cellStyle name="Millares_SUPERF.REFOR. POR REFOR02 TENTATIVO" xfId="36"/>
    <cellStyle name="Neutral" xfId="37" builtinId="28" customBuiltin="1"/>
    <cellStyle name="Normal" xfId="0" builtinId="0"/>
    <cellStyle name="Normal 2" xfId="38"/>
    <cellStyle name="Normal 3" xfId="39"/>
    <cellStyle name="Notas" xfId="40" builtinId="10" customBuiltin="1"/>
    <cellStyle name="PEN-Fuente" xfId="41"/>
    <cellStyle name="Porcentaje" xfId="49" builtinId="5"/>
    <cellStyle name="Porcentaje 2" xfId="50"/>
    <cellStyle name="Salida" xfId="42" builtinId="21" customBuiltin="1"/>
    <cellStyle name="Texto de advertencia" xfId="43" builtinId="11" customBuiltin="1"/>
    <cellStyle name="Texto explicativo" xfId="44" builtinId="53" customBuiltin="1"/>
    <cellStyle name="Título" xfId="45" builtinId="15" customBuiltin="1"/>
    <cellStyle name="Título 2" xfId="46" builtinId="17" customBuiltin="1"/>
    <cellStyle name="Título 3" xfId="47" builtinId="18" customBuiltin="1"/>
    <cellStyle name="Total" xfId="48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DE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</a:t>
            </a:r>
            <a:r>
              <a:rPr lang="en-US" sz="1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n.°01</a:t>
            </a:r>
            <a:endParaRPr lang="es-PE" sz="1000" b="1" i="0" u="none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 i="0" u="none" strike="noStrike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Instalación de plantaciones (reforestación), campaña 2018--marzo2019</a:t>
            </a:r>
            <a:endParaRPr lang="en-US" sz="10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C44-4A32-A747-790E618D76B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C44-4A32-A747-790E618D76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C44-4A32-A747-790E618D76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7-7C44-4A32-A747-790E618D76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9-7C44-4A32-A747-790E618D76B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B-7C44-4A32-A747-790E618D76B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D-7C44-4A32-A747-790E618D76B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F-7C44-4A32-A747-790E618D76B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1-7C44-4A32-A747-790E618D76B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3-7C44-4A32-A747-790E618D76B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5-7C44-4A32-A747-790E618D76B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7-7C44-4A32-A747-790E618D76B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9-7C44-4A32-A747-790E618D76B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B-7C44-4A32-A747-790E618D76B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D-7C44-4A32-A747-790E618D76B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F-7C44-4A32-A747-790E618D76B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21-7C44-4A32-A747-790E618D76B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23-7C44-4A32-A747-790E618D76B1}"/>
              </c:ext>
            </c:extLst>
          </c:dPt>
          <c:cat>
            <c:strRef>
              <c:f>'INSTALACION DE PLANTACIONES'!$H$37:$H$53</c:f>
              <c:strCache>
                <c:ptCount val="17"/>
                <c:pt idx="0">
                  <c:v>Ancash</c:v>
                </c:pt>
                <c:pt idx="1">
                  <c:v>Ayacucho</c:v>
                </c:pt>
                <c:pt idx="2">
                  <c:v>Cusco</c:v>
                </c:pt>
                <c:pt idx="3">
                  <c:v>Amazonas</c:v>
                </c:pt>
                <c:pt idx="4">
                  <c:v>La Libertad</c:v>
                </c:pt>
                <c:pt idx="5">
                  <c:v>Cajamarca</c:v>
                </c:pt>
                <c:pt idx="6">
                  <c:v>Lima</c:v>
                </c:pt>
                <c:pt idx="7">
                  <c:v>Huancavelica</c:v>
                </c:pt>
                <c:pt idx="8">
                  <c:v>Piura</c:v>
                </c:pt>
                <c:pt idx="9">
                  <c:v>Junín</c:v>
                </c:pt>
                <c:pt idx="10">
                  <c:v>Lambayeque</c:v>
                </c:pt>
                <c:pt idx="11">
                  <c:v>Huánuco</c:v>
                </c:pt>
                <c:pt idx="12">
                  <c:v>Apurímac</c:v>
                </c:pt>
                <c:pt idx="13">
                  <c:v>Pasco</c:v>
                </c:pt>
                <c:pt idx="14">
                  <c:v>Arequipa</c:v>
                </c:pt>
                <c:pt idx="15">
                  <c:v>Moquegua</c:v>
                </c:pt>
                <c:pt idx="16">
                  <c:v>Puno</c:v>
                </c:pt>
              </c:strCache>
            </c:strRef>
          </c:cat>
          <c:val>
            <c:numRef>
              <c:f>'INSTALACION DE PLANTACIONES'!$I$37:$I$53</c:f>
              <c:numCache>
                <c:formatCode>General</c:formatCode>
                <c:ptCount val="17"/>
                <c:pt idx="0">
                  <c:v>1377.4999999999998</c:v>
                </c:pt>
                <c:pt idx="1">
                  <c:v>934.10000000000014</c:v>
                </c:pt>
                <c:pt idx="2">
                  <c:v>626.79999999999995</c:v>
                </c:pt>
                <c:pt idx="3">
                  <c:v>586.70000000000005</c:v>
                </c:pt>
                <c:pt idx="4">
                  <c:v>497.40000000000003</c:v>
                </c:pt>
                <c:pt idx="5">
                  <c:v>350.5</c:v>
                </c:pt>
                <c:pt idx="6">
                  <c:v>244.1</c:v>
                </c:pt>
                <c:pt idx="7">
                  <c:v>184.90000000000003</c:v>
                </c:pt>
                <c:pt idx="8">
                  <c:v>151.5</c:v>
                </c:pt>
                <c:pt idx="9">
                  <c:v>106</c:v>
                </c:pt>
                <c:pt idx="10">
                  <c:v>91.6</c:v>
                </c:pt>
                <c:pt idx="11">
                  <c:v>81.7</c:v>
                </c:pt>
                <c:pt idx="12">
                  <c:v>66.3</c:v>
                </c:pt>
                <c:pt idx="13">
                  <c:v>34</c:v>
                </c:pt>
                <c:pt idx="14">
                  <c:v>23.9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C44-4A32-A747-790E618D7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6616416"/>
        <c:axId val="756611520"/>
      </c:barChart>
      <c:catAx>
        <c:axId val="7566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11520"/>
        <c:crosses val="autoZero"/>
        <c:auto val="1"/>
        <c:lblAlgn val="ctr"/>
        <c:lblOffset val="100"/>
        <c:noMultiLvlLbl val="0"/>
      </c:catAx>
      <c:valAx>
        <c:axId val="75661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solidFill>
              <a:schemeClr val="accent1"/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16416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20F-43F4-963D-A39AD7134108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20F-43F4-963D-A39AD713410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20F-43F4-963D-A39AD713410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20F-43F4-963D-A39AD7134108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20F-43F4-963D-A39AD713410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20F-43F4-963D-A39AD7134108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20F-43F4-963D-A39AD7134108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20F-43F4-963D-A39AD713410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20F-43F4-963D-A39AD713410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20F-43F4-963D-A39AD7134108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0F-43F4-963D-A39AD7134108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0F-43F4-963D-A39AD7134108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0F-43F4-963D-A39AD7134108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0F-43F4-963D-A39AD7134108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0F-43F4-963D-A39AD7134108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0F-43F4-963D-A39AD7134108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0F-43F4-963D-A39AD7134108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0F-43F4-963D-A39AD7134108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0F-43F4-963D-A39AD7134108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0F-43F4-963D-A39AD71341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920F-43F4-963D-A39AD713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79-47E8-A157-D33661B9BB1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79-47E8-A157-D33661B9BB1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2079-47E8-A157-D33661B9B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079-47E8-A157-D33661B9BB1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079-47E8-A157-D33661B9BB1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079-47E8-A157-D33661B9BB1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9-47E8-A157-D33661B9BB1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079-47E8-A157-D33661B9B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2279424"/>
        <c:axId val="832280512"/>
      </c:barChart>
      <c:catAx>
        <c:axId val="832279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8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228051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79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821-47D7-BCF7-2AD3B261DC3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21-47D7-BCF7-2AD3B261DC3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21-47D7-BCF7-2AD3B261DC3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21-47D7-BCF7-2AD3B261DC3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21-47D7-BCF7-2AD3B261DC3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21-47D7-BCF7-2AD3B261DC3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21-47D7-BCF7-2AD3B261DC3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21-47D7-BCF7-2AD3B261DC3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21-47D7-BCF7-2AD3B261DC3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821-47D7-BCF7-2AD3B261DC3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1-47D7-BCF7-2AD3B261DC3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1-47D7-BCF7-2AD3B261DC3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1-47D7-BCF7-2AD3B261DC3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1-47D7-BCF7-2AD3B261DC3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1-47D7-BCF7-2AD3B261DC34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1-47D7-BCF7-2AD3B261DC34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1-47D7-BCF7-2AD3B261DC34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21-47D7-BCF7-2AD3B261DC34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21-47D7-BCF7-2AD3B261DC34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21-47D7-BCF7-2AD3B261DC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821-47D7-BCF7-2AD3B261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D5-4E84-8EE9-7AF69C5CC2F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D5-4E84-8EE9-7AF69C5CC2F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5D5-4E84-8EE9-7AF69C5CC2F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5D5-4E84-8EE9-7AF69C5CC2F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5D5-4E84-8EE9-7AF69C5CC2F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5D5-4E84-8EE9-7AF69C5CC2F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5-4E84-8EE9-7AF69C5CC2F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5D5-4E84-8EE9-7AF69C5C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4706528"/>
        <c:axId val="834708160"/>
      </c:barChart>
      <c:catAx>
        <c:axId val="8347065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70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70816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706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129-4012-AF3B-B54C4A560C9A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29-4012-AF3B-B54C4A560C9A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29-4012-AF3B-B54C4A560C9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29-4012-AF3B-B54C4A560C9A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29-4012-AF3B-B54C4A560C9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29-4012-AF3B-B54C4A560C9A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29-4012-AF3B-B54C4A560C9A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29-4012-AF3B-B54C4A560C9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29-4012-AF3B-B54C4A560C9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129-4012-AF3B-B54C4A560C9A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9-4012-AF3B-B54C4A560C9A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9-4012-AF3B-B54C4A560C9A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9-4012-AF3B-B54C4A560C9A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9-4012-AF3B-B54C4A560C9A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9-4012-AF3B-B54C4A560C9A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9-4012-AF3B-B54C4A560C9A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9-4012-AF3B-B54C4A560C9A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9-4012-AF3B-B54C4A560C9A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9-4012-AF3B-B54C4A560C9A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9-4012-AF3B-B54C4A560C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129-4012-AF3B-B54C4A56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Grafico n.° 0</a:t>
            </a:r>
            <a:r>
              <a:rPr lang="en-US" sz="1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endParaRPr lang="en-US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madera aserrada por departamento (m</a:t>
            </a:r>
            <a:r>
              <a:rPr lang="en-US" sz="1000" b="1" baseline="30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en-US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), año 2018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76D-48E4-A1EC-7B0C25D42A8E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6D-48E4-A1EC-7B0C25D42A8E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6D-48E4-A1EC-7B0C25D42A8E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6D-48E4-A1EC-7B0C25D42A8E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6D-48E4-A1EC-7B0C25D42A8E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6D-48E4-A1EC-7B0C25D42A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6D-48E4-A1EC-7B0C25D42A8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6D-48E4-A1EC-7B0C25D42A8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6D-48E4-A1EC-7B0C25D42A8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6D-48E4-A1EC-7B0C25D42A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76D-48E4-A1EC-7B0C25D42A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76D-48E4-A1EC-7B0C25D42A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76D-48E4-A1EC-7B0C25D42A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76D-48E4-A1EC-7B0C25D42A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76D-48E4-A1EC-7B0C25D42A8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76D-48E4-A1EC-7B0C25D42A8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76D-48E4-A1EC-7B0C25D42A8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76D-48E4-A1EC-7B0C25D42A8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76D-48E4-A1EC-7B0C25D42A8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76D-48E4-A1EC-7B0C25D42A8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76D-48E4-A1EC-7B0C25D42A8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76D-48E4-A1EC-7B0C25D42A8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76D-48E4-A1EC-7B0C25D42A8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76D-48E4-A1EC-7B0C25D42A8E}"/>
              </c:ext>
            </c:extLst>
          </c:dPt>
          <c:cat>
            <c:strRef>
              <c:f>'PRODUCC MAD ASERR'!$E$8:$E$17</c:f>
              <c:strCache>
                <c:ptCount val="10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  <c:pt idx="3">
                  <c:v>Pasco</c:v>
                </c:pt>
                <c:pt idx="4">
                  <c:v>Junín</c:v>
                </c:pt>
                <c:pt idx="5">
                  <c:v>Amazonas</c:v>
                </c:pt>
                <c:pt idx="6">
                  <c:v>Ayacucho</c:v>
                </c:pt>
                <c:pt idx="7">
                  <c:v>San Martín</c:v>
                </c:pt>
                <c:pt idx="8">
                  <c:v>Lambayeque</c:v>
                </c:pt>
                <c:pt idx="9">
                  <c:v>Otros</c:v>
                </c:pt>
              </c:strCache>
            </c:strRef>
          </c:cat>
          <c:val>
            <c:numRef>
              <c:f>'PRODUCC MAD ASERR'!$F$8:$F$17</c:f>
              <c:numCache>
                <c:formatCode>#,##0.00</c:formatCode>
                <c:ptCount val="10"/>
                <c:pt idx="0">
                  <c:v>168729.28312896821</c:v>
                </c:pt>
                <c:pt idx="1">
                  <c:v>90458.676950202134</c:v>
                </c:pt>
                <c:pt idx="2">
                  <c:v>88233.114290969388</c:v>
                </c:pt>
                <c:pt idx="3">
                  <c:v>48859.654969438896</c:v>
                </c:pt>
                <c:pt idx="4">
                  <c:v>37008.097822832395</c:v>
                </c:pt>
                <c:pt idx="5">
                  <c:v>15115.956239089259</c:v>
                </c:pt>
                <c:pt idx="6">
                  <c:v>4316.2020938903861</c:v>
                </c:pt>
                <c:pt idx="7">
                  <c:v>4087.3563234126959</c:v>
                </c:pt>
                <c:pt idx="8">
                  <c:v>3245.9296890410956</c:v>
                </c:pt>
                <c:pt idx="9">
                  <c:v>3768.8640502786971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376D-48E4-A1EC-7B0C25D42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34699456"/>
        <c:axId val="834704352"/>
      </c:barChart>
      <c:catAx>
        <c:axId val="83469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04352"/>
        <c:crosses val="autoZero"/>
        <c:auto val="1"/>
        <c:lblAlgn val="ctr"/>
        <c:lblOffset val="100"/>
        <c:noMultiLvlLbl val="0"/>
      </c:catAx>
      <c:valAx>
        <c:axId val="834704352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extTo"/>
        <c:spPr>
          <a:ln w="9525">
            <a:solidFill>
              <a:schemeClr val="accent1"/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699456"/>
        <c:crosses val="autoZero"/>
        <c:crossBetween val="between"/>
      </c:valAx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828-4207-AB28-577F8BD22EE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828-4207-AB28-577F8BD22EE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828-4207-AB28-577F8BD22E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828-4207-AB28-577F8BD22EE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828-4207-AB28-577F8BD22EE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828-4207-AB28-577F8BD22EE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8-4207-AB28-577F8BD22EE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828-4207-AB28-577F8BD2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4708704"/>
        <c:axId val="834713056"/>
      </c:barChart>
      <c:catAx>
        <c:axId val="8347087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71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71305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708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F74-4E17-9C5C-0C1B7D974AB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F74-4E17-9C5C-0C1B7D974AB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F74-4E17-9C5C-0C1B7D974AB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F74-4E17-9C5C-0C1B7D974AB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F74-4E17-9C5C-0C1B7D974AB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F74-4E17-9C5C-0C1B7D974AB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F74-4E17-9C5C-0C1B7D974AB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F74-4E17-9C5C-0C1B7D974AB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F74-4E17-9C5C-0C1B7D974AB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F74-4E17-9C5C-0C1B7D974AB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4-4E17-9C5C-0C1B7D974AB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4-4E17-9C5C-0C1B7D974AB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4-4E17-9C5C-0C1B7D974AB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4-4E17-9C5C-0C1B7D974AB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4-4E17-9C5C-0C1B7D974AB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4-4E17-9C5C-0C1B7D974AB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4-4E17-9C5C-0C1B7D974AB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74-4E17-9C5C-0C1B7D974AB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4-4E17-9C5C-0C1B7D974AB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74-4E17-9C5C-0C1B7D974A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F74-4E17-9C5C-0C1B7D97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26-42FC-BEFA-DE61060EE00A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526-42FC-BEFA-DE61060EE00A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526-42FC-BEFA-DE61060EE0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526-42FC-BEFA-DE61060EE00A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526-42FC-BEFA-DE61060EE00A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526-42FC-BEFA-DE61060EE00A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26-42FC-BEFA-DE61060EE00A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526-42FC-BEFA-DE61060E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4714144"/>
        <c:axId val="834710336"/>
      </c:barChart>
      <c:catAx>
        <c:axId val="834714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71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71033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714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FD9-4B03-9D32-35D7947CEE25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D9-4B03-9D32-35D7947CEE25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D9-4B03-9D32-35D7947CEE2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D9-4B03-9D32-35D7947CEE25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D9-4B03-9D32-35D7947CEE2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D9-4B03-9D32-35D7947CEE25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D9-4B03-9D32-35D7947CEE25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FD9-4B03-9D32-35D7947CEE2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FD9-4B03-9D32-35D7947CEE2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FD9-4B03-9D32-35D7947CEE25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D9-4B03-9D32-35D7947CEE25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9-4B03-9D32-35D7947CEE25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9-4B03-9D32-35D7947CEE25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D9-4B03-9D32-35D7947CEE25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D9-4B03-9D32-35D7947CEE25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D9-4B03-9D32-35D7947CEE25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D9-4B03-9D32-35D7947CEE25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D9-4B03-9D32-35D7947CEE25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D9-4B03-9D32-35D7947CEE25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D9-4B03-9D32-35D7947CEE2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6FD9-4B03-9D32-35D7947CE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00-4BAF-B28B-CD1B138B893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000-4BAF-B28B-CD1B138B893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8000-4BAF-B28B-CD1B138B893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000-4BAF-B28B-CD1B138B893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000-4BAF-B28B-CD1B138B893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8000-4BAF-B28B-CD1B138B893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0-4BAF-B28B-CD1B138B893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8000-4BAF-B28B-CD1B138B8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18487456"/>
        <c:axId val="832272896"/>
      </c:barChart>
      <c:catAx>
        <c:axId val="1184874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7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227289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87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Gráfico n.° 04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 de madera rolliza por especie de mayor producción (m3), año 2018</a:t>
            </a:r>
          </a:p>
        </c:rich>
      </c:tx>
      <c:layout>
        <c:manualLayout>
          <c:xMode val="edge"/>
          <c:yMode val="edge"/>
          <c:x val="0.11602312369181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1-6085-4604-8BA8-11F5F68817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3-6085-4604-8BA8-11F5F68817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5-6085-4604-8BA8-11F5F68817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7-6085-4604-8BA8-11F5F68817A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9-6085-4604-8BA8-11F5F68817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B-6085-4604-8BA8-11F5F68817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D-6085-4604-8BA8-11F5F68817A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F-6085-4604-8BA8-11F5F68817A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1-6085-4604-8BA8-11F5F68817A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3-6085-4604-8BA8-11F5F68817A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5-6085-4604-8BA8-11F5F68817A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7-6085-4604-8BA8-11F5F68817A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9-6085-4604-8BA8-11F5F68817A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B-6085-4604-8BA8-11F5F68817A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D-6085-4604-8BA8-11F5F68817A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F-6085-4604-8BA8-11F5F68817AA}"/>
              </c:ext>
            </c:extLst>
          </c:dPt>
          <c:cat>
            <c:strRef>
              <c:f>GRAFICO!$I$4:$I$20</c:f>
              <c:strCache>
                <c:ptCount val="17"/>
                <c:pt idx="0">
                  <c:v>Capinuri</c:v>
                </c:pt>
                <c:pt idx="1">
                  <c:v>Cumala</c:v>
                </c:pt>
                <c:pt idx="2">
                  <c:v>Tornillo</c:v>
                </c:pt>
                <c:pt idx="3">
                  <c:v>Shihuahuaco</c:v>
                </c:pt>
                <c:pt idx="4">
                  <c:v>Lupuna</c:v>
                </c:pt>
                <c:pt idx="5">
                  <c:v>Cachimbo</c:v>
                </c:pt>
                <c:pt idx="6">
                  <c:v>Capirona</c:v>
                </c:pt>
                <c:pt idx="7">
                  <c:v>Panguana</c:v>
                </c:pt>
                <c:pt idx="8">
                  <c:v>Bolaina</c:v>
                </c:pt>
                <c:pt idx="9">
                  <c:v>Eucalipto</c:v>
                </c:pt>
                <c:pt idx="10">
                  <c:v>Huayruro</c:v>
                </c:pt>
                <c:pt idx="11">
                  <c:v>Congonilla</c:v>
                </c:pt>
                <c:pt idx="12">
                  <c:v>Copaiba</c:v>
                </c:pt>
                <c:pt idx="13">
                  <c:v>Catahua</c:v>
                </c:pt>
                <c:pt idx="14">
                  <c:v>Zapote</c:v>
                </c:pt>
                <c:pt idx="15">
                  <c:v>Pino</c:v>
                </c:pt>
                <c:pt idx="16">
                  <c:v>Moena</c:v>
                </c:pt>
              </c:strCache>
            </c:strRef>
          </c:cat>
          <c:val>
            <c:numRef>
              <c:f>GRAFICO!$J$4:$J$20</c:f>
              <c:numCache>
                <c:formatCode>#,##0</c:formatCode>
                <c:ptCount val="17"/>
                <c:pt idx="0">
                  <c:v>165249.77097252751</c:v>
                </c:pt>
                <c:pt idx="1">
                  <c:v>156398.23949874053</c:v>
                </c:pt>
                <c:pt idx="2">
                  <c:v>154134.14917421626</c:v>
                </c:pt>
                <c:pt idx="3">
                  <c:v>125919.12813846153</c:v>
                </c:pt>
                <c:pt idx="4">
                  <c:v>122112.58670125068</c:v>
                </c:pt>
                <c:pt idx="5">
                  <c:v>80865.664788583017</c:v>
                </c:pt>
                <c:pt idx="6">
                  <c:v>75615.655494725259</c:v>
                </c:pt>
                <c:pt idx="7">
                  <c:v>64009.318501318681</c:v>
                </c:pt>
                <c:pt idx="8">
                  <c:v>56693.145710109871</c:v>
                </c:pt>
                <c:pt idx="9">
                  <c:v>55401.099041774578</c:v>
                </c:pt>
                <c:pt idx="10">
                  <c:v>40061.614154075927</c:v>
                </c:pt>
                <c:pt idx="11">
                  <c:v>37824.304518260869</c:v>
                </c:pt>
                <c:pt idx="12">
                  <c:v>33855.977056052237</c:v>
                </c:pt>
                <c:pt idx="13">
                  <c:v>29563.581360082935</c:v>
                </c:pt>
                <c:pt idx="14">
                  <c:v>29123.691579324492</c:v>
                </c:pt>
                <c:pt idx="15">
                  <c:v>28218.202880356934</c:v>
                </c:pt>
                <c:pt idx="16">
                  <c:v>24418.46089611611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085-4604-8BA8-11F5F6881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3"/>
        <c:axId val="834702176"/>
        <c:axId val="834704896"/>
      </c:barChart>
      <c:catAx>
        <c:axId val="8347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04896"/>
        <c:crosses val="autoZero"/>
        <c:auto val="1"/>
        <c:lblAlgn val="ctr"/>
        <c:lblOffset val="100"/>
        <c:noMultiLvlLbl val="0"/>
      </c:catAx>
      <c:valAx>
        <c:axId val="83470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4702176"/>
        <c:crosses val="autoZero"/>
        <c:crossBetween val="between"/>
      </c:valAx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Grafico n.</a:t>
            </a:r>
            <a:r>
              <a:rPr lang="es-PE" sz="1000" baseline="0">
                <a:latin typeface="Arial" panose="020B0604020202020204" pitchFamily="34" charset="0"/>
                <a:cs typeface="Arial" panose="020B0604020202020204" pitchFamily="34" charset="0"/>
              </a:rPr>
              <a:t>° </a:t>
            </a: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05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</a:t>
            </a:r>
            <a:r>
              <a:rPr lang="es-PE" sz="1000" baseline="0">
                <a:latin typeface="Arial" panose="020B0604020202020204" pitchFamily="34" charset="0"/>
                <a:cs typeface="Arial" panose="020B0604020202020204" pitchFamily="34" charset="0"/>
              </a:rPr>
              <a:t> de madera aserrada por especie de mayor producción (m3), año 2018</a:t>
            </a:r>
            <a:endParaRPr lang="es-P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9.8415499589268901E-2"/>
          <c:y val="1.7467248908296942E-2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FFC-4100-8799-903C8F8411A2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FC-4100-8799-903C8F8411A2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FC-4100-8799-903C8F8411A2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FC-4100-8799-903C8F8411A2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FC-4100-8799-903C8F8411A2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FC-4100-8799-903C8F8411A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FC-4100-8799-903C8F8411A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FC-4100-8799-903C8F8411A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FC-4100-8799-903C8F8411A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FC-4100-8799-903C8F8411A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FC-4100-8799-903C8F8411A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FC-4100-8799-903C8F8411A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FC-4100-8799-903C8F8411A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FC-4100-8799-903C8F8411A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FC-4100-8799-903C8F8411A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FC-4100-8799-903C8F8411A2}"/>
              </c:ext>
            </c:extLst>
          </c:dPt>
          <c:cat>
            <c:strRef>
              <c:f>GRAFICO!$I$34:$I$49</c:f>
              <c:strCache>
                <c:ptCount val="16"/>
                <c:pt idx="0">
                  <c:v>Tornillo</c:v>
                </c:pt>
                <c:pt idx="1">
                  <c:v>Cumala</c:v>
                </c:pt>
                <c:pt idx="2">
                  <c:v>Shihuahuaco</c:v>
                </c:pt>
                <c:pt idx="3">
                  <c:v>Cachimbo</c:v>
                </c:pt>
                <c:pt idx="4">
                  <c:v>Zapote</c:v>
                </c:pt>
                <c:pt idx="5">
                  <c:v>Lupuna</c:v>
                </c:pt>
                <c:pt idx="6">
                  <c:v>Copaiba</c:v>
                </c:pt>
                <c:pt idx="7">
                  <c:v>Congona</c:v>
                </c:pt>
                <c:pt idx="8">
                  <c:v>Huayruro</c:v>
                </c:pt>
                <c:pt idx="9">
                  <c:v>Roble</c:v>
                </c:pt>
                <c:pt idx="10">
                  <c:v>Pashaco</c:v>
                </c:pt>
                <c:pt idx="11">
                  <c:v>Moena</c:v>
                </c:pt>
                <c:pt idx="12">
                  <c:v>Higuerilla</c:v>
                </c:pt>
                <c:pt idx="13">
                  <c:v>Misa</c:v>
                </c:pt>
                <c:pt idx="14">
                  <c:v>Papelillo</c:v>
                </c:pt>
                <c:pt idx="15">
                  <c:v>Ana caspi</c:v>
                </c:pt>
              </c:strCache>
            </c:strRef>
          </c:cat>
          <c:val>
            <c:numRef>
              <c:f>GRAFICO!$J$34:$J$49</c:f>
              <c:numCache>
                <c:formatCode>#,##0</c:formatCode>
                <c:ptCount val="16"/>
                <c:pt idx="0">
                  <c:v>73441.50071951485</c:v>
                </c:pt>
                <c:pt idx="1">
                  <c:v>63728.379355884979</c:v>
                </c:pt>
                <c:pt idx="2">
                  <c:v>46004.110378571422</c:v>
                </c:pt>
                <c:pt idx="3">
                  <c:v>18082.018300240336</c:v>
                </c:pt>
                <c:pt idx="4">
                  <c:v>15224.573020855787</c:v>
                </c:pt>
                <c:pt idx="5">
                  <c:v>14990.450221181487</c:v>
                </c:pt>
                <c:pt idx="6">
                  <c:v>14878.502657569632</c:v>
                </c:pt>
                <c:pt idx="7">
                  <c:v>13629.96107553909</c:v>
                </c:pt>
                <c:pt idx="8">
                  <c:v>12157.071012987015</c:v>
                </c:pt>
                <c:pt idx="9">
                  <c:v>9454.6195526919491</c:v>
                </c:pt>
                <c:pt idx="10">
                  <c:v>7490.8735705211075</c:v>
                </c:pt>
                <c:pt idx="11">
                  <c:v>6344.5778323023296</c:v>
                </c:pt>
                <c:pt idx="12">
                  <c:v>6177.1620642857133</c:v>
                </c:pt>
                <c:pt idx="13">
                  <c:v>5144.5422857142858</c:v>
                </c:pt>
                <c:pt idx="14">
                  <c:v>4714.2779523809531</c:v>
                </c:pt>
                <c:pt idx="15">
                  <c:v>4705.7327202380966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FFC-4100-8799-903C8F841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27"/>
        <c:axId val="836381952"/>
        <c:axId val="836356928"/>
      </c:barChart>
      <c:catAx>
        <c:axId val="8363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356928"/>
        <c:crosses val="autoZero"/>
        <c:auto val="1"/>
        <c:lblAlgn val="ctr"/>
        <c:lblOffset val="100"/>
        <c:noMultiLvlLbl val="0"/>
      </c:catAx>
      <c:valAx>
        <c:axId val="836356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38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PARQUET!$A$22</c:f>
              <c:strCache>
                <c:ptCount val="1"/>
                <c:pt idx="0">
                  <c:v>Ucayali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PARQUET!$C$22</c:f>
              <c:numCache>
                <c:formatCode>#,##0.00</c:formatCode>
                <c:ptCount val="1"/>
                <c:pt idx="0">
                  <c:v>10524.355054538264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4-4070-A646-461EC3F08CAF}"/>
            </c:ext>
          </c:extLst>
        </c:ser>
        <c:ser>
          <c:idx val="0"/>
          <c:order val="1"/>
          <c:tx>
            <c:v>PARQUET!#REF!</c:v>
          </c:tx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4-4070-A646-461EC3F08CA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784-4070-A646-461EC3F08C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784-4070-A646-461EC3F08CA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784-4070-A646-461EC3F08CAF}"/>
            </c:ext>
          </c:extLst>
        </c:ser>
        <c:ser>
          <c:idx val="4"/>
          <c:order val="4"/>
          <c:tx>
            <c:strRef>
              <c:f>PARQUET!#REF!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84-4070-A646-461EC3F08CA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84-4070-A646-461EC3F08CA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784-4070-A646-461EC3F08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68896"/>
        <c:axId val="836386848"/>
      </c:barChart>
      <c:catAx>
        <c:axId val="8363688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8684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68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 paperSize="9" orientation="landscape" horizontalDpi="-4" verticalDpi="72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131-4034-9753-3F152A7382CD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131-4034-9753-3F152A7382C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131-4034-9753-3F152A7382C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131-4034-9753-3F152A7382CD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131-4034-9753-3F152A7382C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131-4034-9753-3F152A7382CD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131-4034-9753-3F152A7382CD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131-4034-9753-3F152A7382C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131-4034-9753-3F152A7382C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131-4034-9753-3F152A7382CD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1-4034-9753-3F152A7382CD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1-4034-9753-3F152A7382CD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1-4034-9753-3F152A7382CD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1-4034-9753-3F152A7382CD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1-4034-9753-3F152A7382CD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31-4034-9753-3F152A7382CD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31-4034-9753-3F152A7382CD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31-4034-9753-3F152A7382CD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31-4034-9753-3F152A7382CD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31-4034-9753-3F152A7382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131-4034-9753-3F152A73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 paperSize="268" orientation="landscape" horizontalDpi="-3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81-441A-BC1E-E41A6A1E56C3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281-441A-BC1E-E41A6A1E56C3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281-441A-BC1E-E41A6A1E56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281-441A-BC1E-E41A6A1E56C3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281-441A-BC1E-E41A6A1E56C3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281-441A-BC1E-E41A6A1E56C3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1-441A-BC1E-E41A6A1E56C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281-441A-BC1E-E41A6A1E5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69440"/>
        <c:axId val="836387392"/>
      </c:barChart>
      <c:catAx>
        <c:axId val="83636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8739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69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 paperSize="9" orientation="landscape" horizontalDpi="-4" verticalDpi="72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F49-4DE7-8A93-E084807ED35E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49-4DE7-8A93-E084807ED35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49-4DE7-8A93-E084807ED35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49-4DE7-8A93-E084807ED35E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49-4DE7-8A93-E084807ED35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49-4DE7-8A93-E084807ED35E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F49-4DE7-8A93-E084807ED35E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F49-4DE7-8A93-E084807ED35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F49-4DE7-8A93-E084807ED35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F49-4DE7-8A93-E084807ED35E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9-4DE7-8A93-E084807ED35E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9-4DE7-8A93-E084807ED35E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9-4DE7-8A93-E084807ED35E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9-4DE7-8A93-E084807ED35E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9-4DE7-8A93-E084807ED35E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9-4DE7-8A93-E084807ED35E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9-4DE7-8A93-E084807ED35E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9-4DE7-8A93-E084807ED35E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9-4DE7-8A93-E084807ED35E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9-4DE7-8A93-E084807ED35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3F49-4DE7-8A93-E084807ED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 paperSize="268" orientation="landscape" horizontalDpi="-3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59-42DE-8A2B-81433625CEC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359-42DE-8A2B-81433625CEC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359-42DE-8A2B-81433625CE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359-42DE-8A2B-81433625CEC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359-42DE-8A2B-81433625CEC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359-42DE-8A2B-81433625CEC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59-42DE-8A2B-81433625CEC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359-42DE-8A2B-81433625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58560"/>
        <c:axId val="836380864"/>
      </c:barChart>
      <c:catAx>
        <c:axId val="836358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8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8086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58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AF6-47DE-AAF7-C43A89527E2E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AF6-47DE-AAF7-C43A89527E2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AF6-47DE-AAF7-C43A89527E2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AF6-47DE-AAF7-C43A89527E2E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AF6-47DE-AAF7-C43A89527E2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AF6-47DE-AAF7-C43A89527E2E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AF6-47DE-AAF7-C43A89527E2E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AF6-47DE-AAF7-C43A89527E2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AF6-47DE-AAF7-C43A89527E2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AF6-47DE-AAF7-C43A89527E2E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7DE-AAF7-C43A89527E2E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7DE-AAF7-C43A89527E2E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7DE-AAF7-C43A89527E2E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7DE-AAF7-C43A89527E2E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7DE-AAF7-C43A89527E2E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F6-47DE-AAF7-C43A89527E2E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F6-47DE-AAF7-C43A89527E2E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F6-47DE-AAF7-C43A89527E2E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F6-47DE-AAF7-C43A89527E2E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F6-47DE-AAF7-C43A89527E2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9AF6-47DE-AAF7-C43A89527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E1-4CBC-AC11-4B74E2C8B16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DE1-4CBC-AC11-4B74E2C8B16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2DE1-4CBC-AC11-4B74E2C8B1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DE1-4CBC-AC11-4B74E2C8B16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DE1-4CBC-AC11-4B74E2C8B16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DE1-4CBC-AC11-4B74E2C8B16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1-4CBC-AC11-4B74E2C8B16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DE1-4CBC-AC11-4B74E2C8B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84128"/>
        <c:axId val="836388480"/>
      </c:barChart>
      <c:catAx>
        <c:axId val="836384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8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884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84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1D6-4B62-98D6-390F40A77AB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1D6-4B62-98D6-390F40A77AB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1D6-4B62-98D6-390F40A77AB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1D6-4B62-98D6-390F40A77AB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1D6-4B62-98D6-390F40A77AB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1D6-4B62-98D6-390F40A77AB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1D6-4B62-98D6-390F40A77AB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1D6-4B62-98D6-390F40A77AB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1D6-4B62-98D6-390F40A77AB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1D6-4B62-98D6-390F40A77AB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D6-4B62-98D6-390F40A77ABC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6-4B62-98D6-390F40A77ABC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6-4B62-98D6-390F40A77ABC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D6-4B62-98D6-390F40A77ABC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D6-4B62-98D6-390F40A77ABC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D6-4B62-98D6-390F40A77ABC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D6-4B62-98D6-390F40A77ABC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D6-4B62-98D6-390F40A77ABC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D6-4B62-98D6-390F40A77ABC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D6-4B62-98D6-390F40A77A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91D6-4B62-98D6-390F40A7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8F2-4F15-BF92-3874A25B72B7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F2-4F15-BF92-3874A25B72B7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F2-4F15-BF92-3874A25B72B7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F2-4F15-BF92-3874A25B72B7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F2-4F15-BF92-3874A25B72B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F2-4F15-BF92-3874A25B72B7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F2-4F15-BF92-3874A25B72B7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8F2-4F15-BF92-3874A25B72B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8F2-4F15-BF92-3874A25B72B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8F2-4F15-BF92-3874A25B72B7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F2-4F15-BF92-3874A25B72B7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2-4F15-BF92-3874A25B72B7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F2-4F15-BF92-3874A25B72B7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F2-4F15-BF92-3874A25B72B7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F2-4F15-BF92-3874A25B72B7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F2-4F15-BF92-3874A25B72B7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F2-4F15-BF92-3874A25B72B7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F2-4F15-BF92-3874A25B72B7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F2-4F15-BF92-3874A25B72B7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F2-4F15-BF92-3874A25B72B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8F2-4F15-BF92-3874A25B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65-4FBC-BD4D-825CC599427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765-4FBC-BD4D-825CC599427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8765-4FBC-BD4D-825CC59942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765-4FBC-BD4D-825CC599427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765-4FBC-BD4D-825CC599427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8765-4FBC-BD4D-825CC599427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5-4FBC-BD4D-825CC599427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8765-4FBC-BD4D-825CC599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84672"/>
        <c:axId val="836373792"/>
      </c:barChart>
      <c:catAx>
        <c:axId val="8363846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7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7379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84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FCC-4D7B-9F11-BA310F93FF5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FCC-4D7B-9F11-BA310F93FF5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FCC-4D7B-9F11-BA310F93FF5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FCC-4D7B-9F11-BA310F93FF5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FCC-4D7B-9F11-BA310F93FF5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FCC-4D7B-9F11-BA310F93FF5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FCC-4D7B-9F11-BA310F93FF5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FCC-4D7B-9F11-BA310F93FF5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FCC-4D7B-9F11-BA310F93FF5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FCC-4D7B-9F11-BA310F93FF5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CC-4D7B-9F11-BA310F93FF5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C-4D7B-9F11-BA310F93FF5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C-4D7B-9F11-BA310F93FF5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CC-4D7B-9F11-BA310F93FF5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C-4D7B-9F11-BA310F93FF5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C-4D7B-9F11-BA310F93FF5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C-4D7B-9F11-BA310F93FF5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CC-4D7B-9F11-BA310F93FF5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CC-4D7B-9F11-BA310F93FF5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CC-4D7B-9F11-BA310F93FF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FCC-4D7B-9F11-BA310F93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Gráfico n.° 06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 de parquet por departamento (m3), año 2018</a:t>
            </a:r>
          </a:p>
        </c:rich>
      </c:tx>
      <c:overlay val="0"/>
    </c:title>
    <c:autoTitleDeleted val="0"/>
    <c:view3D>
      <c:rotX val="40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24947237922514"/>
          <c:y val="0.16087144795884492"/>
          <c:w val="0.79459435962187208"/>
          <c:h val="0.77908261840580439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5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C8A-4ED2-9937-BBFCA10E3EC0}"/>
              </c:ext>
            </c:extLst>
          </c:dPt>
          <c:dPt>
            <c:idx val="1"/>
            <c:bubble3D val="0"/>
            <c:explosion val="6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C8A-4ED2-9937-BBFCA10E3EC0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C8A-4ED2-9937-BBFCA10E3EC0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C8A-4ED2-9937-BBFCA10E3EC0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C8A-4ED2-9937-BBFCA10E3EC0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C8A-4ED2-9937-BBFCA10E3EC0}"/>
              </c:ext>
            </c:extLst>
          </c:dPt>
          <c:dLbls>
            <c:dLbl>
              <c:idx val="0"/>
              <c:layout>
                <c:manualLayout>
                  <c:x val="-0.21686036745406825"/>
                  <c:y val="-9.726315330915585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A-4ED2-9937-BBFCA10E3EC0}"/>
                </c:ext>
              </c:extLst>
            </c:dLbl>
            <c:dLbl>
              <c:idx val="1"/>
              <c:layout>
                <c:manualLayout>
                  <c:x val="9.0869116360454943E-2"/>
                  <c:y val="-1.66667755742150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A-4ED2-9937-BBFCA10E3EC0}"/>
                </c:ext>
              </c:extLst>
            </c:dLbl>
            <c:dLbl>
              <c:idx val="2"/>
              <c:layout>
                <c:manualLayout>
                  <c:x val="-0.13544759405074366"/>
                  <c:y val="5.8684614630640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A-4ED2-9937-BBFCA10E3EC0}"/>
                </c:ext>
              </c:extLst>
            </c:dLbl>
            <c:dLbl>
              <c:idx val="3"/>
              <c:layout>
                <c:manualLayout>
                  <c:x val="-4.4596850393700788E-2"/>
                  <c:y val="0.110325942465862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A-4ED2-9937-BBFCA10E3EC0}"/>
                </c:ext>
              </c:extLst>
            </c:dLbl>
            <c:dLbl>
              <c:idx val="4"/>
              <c:layout>
                <c:manualLayout>
                  <c:x val="-7.9160104986876645E-2"/>
                  <c:y val="8.26998123819035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A-4ED2-9937-BBFCA10E3EC0}"/>
                </c:ext>
              </c:extLst>
            </c:dLbl>
            <c:dLbl>
              <c:idx val="5"/>
              <c:layout>
                <c:manualLayout>
                  <c:x val="-0.10283219597550307"/>
                  <c:y val="7.894388780500187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8A-4ED2-9937-BBFCA10E3E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PARQUET!$K$21:$K$23</c:f>
              <c:strCache>
                <c:ptCount val="3"/>
                <c:pt idx="0">
                  <c:v>Junuín</c:v>
                </c:pt>
                <c:pt idx="1">
                  <c:v>Loreto</c:v>
                </c:pt>
                <c:pt idx="2">
                  <c:v>Ucayali</c:v>
                </c:pt>
              </c:strCache>
            </c:strRef>
          </c:cat>
          <c:val>
            <c:numRef>
              <c:f>PARQUET!$L$21:$L$23</c:f>
              <c:numCache>
                <c:formatCode>#,##0</c:formatCode>
                <c:ptCount val="3"/>
                <c:pt idx="0" formatCode="General">
                  <c:v>270.39</c:v>
                </c:pt>
                <c:pt idx="1">
                  <c:v>2925.357199991261</c:v>
                </c:pt>
                <c:pt idx="2">
                  <c:v>10524.355054538264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8A-4ED2-9937-BBFCA10E3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2C-4FFC-A0C6-48B9D9374398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D2C-4FFC-A0C6-48B9D9374398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0D2C-4FFC-A0C6-48B9D93743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D2C-4FFC-A0C6-48B9D9374398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D2C-4FFC-A0C6-48B9D9374398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D2C-4FFC-A0C6-48B9D9374398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2C-4FFC-A0C6-48B9D937439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0D2C-4FFC-A0C6-48B9D937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71616"/>
        <c:axId val="836369984"/>
      </c:barChart>
      <c:catAx>
        <c:axId val="8363716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6998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71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0BE-4666-8B0D-A41B3D91208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BE-4666-8B0D-A41B3D91208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BE-4666-8B0D-A41B3D91208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BE-4666-8B0D-A41B3D91208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BE-4666-8B0D-A41B3D91208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BE-4666-8B0D-A41B3D91208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BE-4666-8B0D-A41B3D91208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0BE-4666-8B0D-A41B3D91208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0BE-4666-8B0D-A41B3D91208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0BE-4666-8B0D-A41B3D91208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E-4666-8B0D-A41B3D91208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E-4666-8B0D-A41B3D91208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E-4666-8B0D-A41B3D91208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E-4666-8B0D-A41B3D91208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E-4666-8B0D-A41B3D91208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BE-4666-8B0D-A41B3D91208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BE-4666-8B0D-A41B3D91208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BE-4666-8B0D-A41B3D91208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BE-4666-8B0D-A41B3D91208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BE-4666-8B0D-A41B3D9120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A0BE-4666-8B0D-A41B3D91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12-42AB-9955-139CB91D6EAB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012-42AB-9955-139CB91D6EAB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012-42AB-9955-139CB91D6E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012-42AB-9955-139CB91D6EAB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012-42AB-9955-139CB91D6EAB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012-42AB-9955-139CB91D6EAB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2-42AB-9955-139CB91D6EA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012-42AB-9955-139CB91D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74336"/>
        <c:axId val="836361280"/>
      </c:barChart>
      <c:catAx>
        <c:axId val="8363743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6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612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74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7CF-454F-A582-FCFBC3B67DFA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CF-454F-A582-FCFBC3B67DFA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CF-454F-A582-FCFBC3B67DF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CF-454F-A582-FCFBC3B67DFA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CF-454F-A582-FCFBC3B67DF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CF-454F-A582-FCFBC3B67DFA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CF-454F-A582-FCFBC3B67DFA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CF-454F-A582-FCFBC3B67DF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CF-454F-A582-FCFBC3B67DF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7CF-454F-A582-FCFBC3B67DFA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F-454F-A582-FCFBC3B67DFA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F-454F-A582-FCFBC3B67DFA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F-454F-A582-FCFBC3B67DFA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F-454F-A582-FCFBC3B67DFA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F-454F-A582-FCFBC3B67DFA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F-454F-A582-FCFBC3B67DFA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F-454F-A582-FCFBC3B67DFA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F-454F-A582-FCFBC3B67DFA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F-454F-A582-FCFBC3B67DFA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F-454F-A582-FCFBC3B67DF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7CF-454F-A582-FCFBC3B67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F4-463E-AF83-0B57E2B4BA32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F4-463E-AF83-0B57E2B4BA32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39F4-463E-AF83-0B57E2B4BA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9F4-463E-AF83-0B57E2B4BA32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9F4-463E-AF83-0B57E2B4BA32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9F4-463E-AF83-0B57E2B4BA32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4-463E-AF83-0B57E2B4BA32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39F4-463E-AF83-0B57E2B4B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65088"/>
        <c:axId val="836386304"/>
      </c:barChart>
      <c:catAx>
        <c:axId val="8363650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8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8630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6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44F-4683-835F-5290F96D5C9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44F-4683-835F-5290F96D5C9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44F-4683-835F-5290F96D5C9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44F-4683-835F-5290F96D5C9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44F-4683-835F-5290F96D5C9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44F-4683-835F-5290F96D5C9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44F-4683-835F-5290F96D5C9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44F-4683-835F-5290F96D5C9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44F-4683-835F-5290F96D5C9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44F-4683-835F-5290F96D5C9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F-4683-835F-5290F96D5C9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F-4683-835F-5290F96D5C9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F-4683-835F-5290F96D5C9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4F-4683-835F-5290F96D5C9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F-4683-835F-5290F96D5C9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F-4683-835F-5290F96D5C9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F-4683-835F-5290F96D5C9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F-4683-835F-5290F96D5C9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4F-4683-835F-5290F96D5C9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4F-4683-835F-5290F96D5C9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A44F-4683-835F-5290F96D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66-435F-B32B-B44E87C716B9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F66-435F-B32B-B44E87C716B9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2F66-435F-B32B-B44E87C716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F66-435F-B32B-B44E87C716B9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F66-435F-B32B-B44E87C716B9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F66-435F-B32B-B44E87C716B9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66-435F-B32B-B44E87C716B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F66-435F-B32B-B44E87C71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6367808"/>
        <c:axId val="836368352"/>
      </c:barChart>
      <c:catAx>
        <c:axId val="8363678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6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36835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6367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B6-4ACC-8D1A-50099773AE9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EB6-4ACC-8D1A-50099773AE9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EB6-4ACC-8D1A-50099773AE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EB6-4ACC-8D1A-50099773AE9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EB6-4ACC-8D1A-50099773AE9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EB6-4ACC-8D1A-50099773AE9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6-4ACC-8D1A-50099773AE9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EB6-4ACC-8D1A-50099773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2270720"/>
        <c:axId val="832269088"/>
      </c:barChart>
      <c:catAx>
        <c:axId val="832270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6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226908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70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9C4-412D-A8F2-970FDE52D945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9C4-412D-A8F2-970FDE52D945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9C4-412D-A8F2-970FDE52D94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9C4-412D-A8F2-970FDE52D945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9C4-412D-A8F2-970FDE52D94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9C4-412D-A8F2-970FDE52D945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9C4-412D-A8F2-970FDE52D945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9C4-412D-A8F2-970FDE52D94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9C4-412D-A8F2-970FDE52D94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9C4-412D-A8F2-970FDE52D945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4-412D-A8F2-970FDE52D945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4-412D-A8F2-970FDE52D945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4-412D-A8F2-970FDE52D945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4-412D-A8F2-970FDE52D945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C4-412D-A8F2-970FDE52D945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4-412D-A8F2-970FDE52D945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4-412D-A8F2-970FDE52D945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C4-412D-A8F2-970FDE52D945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C4-412D-A8F2-970FDE52D945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C4-412D-A8F2-970FDE52D9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9C4-412D-A8F2-970FDE52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Grafico n.° 07</a:t>
            </a:r>
          </a:p>
          <a:p>
            <a:pPr>
              <a:defRPr/>
            </a:pPr>
            <a:r>
              <a:rPr lang="es-PE" sz="1000">
                <a:latin typeface="Arial" panose="020B0604020202020204" pitchFamily="34" charset="0"/>
                <a:cs typeface="Arial" panose="020B0604020202020204" pitchFamily="34" charset="0"/>
              </a:rPr>
              <a:t>Producción de parquet por especie (%), año 2018</a:t>
            </a:r>
          </a:p>
        </c:rich>
      </c:tx>
      <c:overlay val="0"/>
    </c:title>
    <c:autoTitleDeleted val="0"/>
    <c:view3D>
      <c:rotX val="30"/>
      <c:rotY val="22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278232519122919"/>
          <c:y val="0.10839917542496028"/>
          <c:w val="0.83511955260534476"/>
          <c:h val="0.82317292538095088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10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EAC-4041-AC31-104945C74199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AC-4041-AC31-104945C74199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AC-4041-AC31-104945C74199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AC-4041-AC31-104945C74199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AC-4041-AC31-104945C74199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AC-4041-AC31-104945C7419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EAC-4041-AC31-104945C7419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EEAC-4041-AC31-104945C7419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EEAC-4041-AC31-104945C7419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EEAC-4041-AC31-104945C7419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EEAC-4041-AC31-104945C7419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EEAC-4041-AC31-104945C74199}"/>
              </c:ext>
            </c:extLst>
          </c:dPt>
          <c:dLbls>
            <c:dLbl>
              <c:idx val="0"/>
              <c:layout>
                <c:manualLayout>
                  <c:x val="-0.11041800170365858"/>
                  <c:y val="3.22208329109075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C-4041-AC31-104945C74199}"/>
                </c:ext>
              </c:extLst>
            </c:dLbl>
            <c:dLbl>
              <c:idx val="1"/>
              <c:layout>
                <c:manualLayout>
                  <c:x val="-0.1011312465678199"/>
                  <c:y val="1.71002444436934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C-4041-AC31-104945C74199}"/>
                </c:ext>
              </c:extLst>
            </c:dLbl>
            <c:dLbl>
              <c:idx val="2"/>
              <c:layout>
                <c:manualLayout>
                  <c:x val="-5.7806431527195841E-2"/>
                  <c:y val="3.13897243531253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C-4041-AC31-104945C74199}"/>
                </c:ext>
              </c:extLst>
            </c:dLbl>
            <c:dLbl>
              <c:idx val="3"/>
              <c:layout>
                <c:manualLayout>
                  <c:x val="-8.7251185858769301E-2"/>
                  <c:y val="1.0557939914163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590421460908825E-2"/>
                      <c:h val="7.0446419519448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EAC-4041-AC31-104945C74199}"/>
                </c:ext>
              </c:extLst>
            </c:dLbl>
            <c:dLbl>
              <c:idx val="4"/>
              <c:layout>
                <c:manualLayout>
                  <c:x val="-9.9514759996021912E-2"/>
                  <c:y val="-0.1299217104299730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966501922020873E-2"/>
                      <c:h val="6.44635193133047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EAC-4041-AC31-104945C74199}"/>
                </c:ext>
              </c:extLst>
            </c:dLbl>
            <c:dLbl>
              <c:idx val="5"/>
              <c:layout>
                <c:manualLayout>
                  <c:x val="1.3111425322246581E-2"/>
                  <c:y val="-0.10983204352674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C-4041-AC31-104945C74199}"/>
                </c:ext>
              </c:extLst>
            </c:dLbl>
            <c:dLbl>
              <c:idx val="6"/>
              <c:layout>
                <c:manualLayout>
                  <c:x val="-2.68287304284658E-2"/>
                  <c:y val="-0.2135333941626395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C-4041-AC31-104945C74199}"/>
                </c:ext>
              </c:extLst>
            </c:dLbl>
            <c:dLbl>
              <c:idx val="7"/>
              <c:layout>
                <c:manualLayout>
                  <c:x val="-3.482727756229792E-3"/>
                  <c:y val="9.21304901265024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AC-4041-AC31-104945C74199}"/>
                </c:ext>
              </c:extLst>
            </c:dLbl>
            <c:dLbl>
              <c:idx val="8"/>
              <c:layout>
                <c:manualLayout>
                  <c:x val="-1.5075389052480466E-2"/>
                  <c:y val="-0.115010870422313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C-4041-AC31-104945C74199}"/>
                </c:ext>
              </c:extLst>
            </c:dLbl>
            <c:dLbl>
              <c:idx val="9"/>
              <c:layout>
                <c:manualLayout>
                  <c:x val="7.7744944155456686E-2"/>
                  <c:y val="6.94116454327329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C-4041-AC31-104945C7419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'PARQUET X SP'!$G$9:$G$16</c:f>
              <c:strCache>
                <c:ptCount val="8"/>
                <c:pt idx="0">
                  <c:v>Ana caspi</c:v>
                </c:pt>
                <c:pt idx="1">
                  <c:v>Capirona</c:v>
                </c:pt>
                <c:pt idx="2">
                  <c:v>Estoraque</c:v>
                </c:pt>
                <c:pt idx="3">
                  <c:v>Huayruro</c:v>
                </c:pt>
                <c:pt idx="4">
                  <c:v>Quina quina</c:v>
                </c:pt>
                <c:pt idx="5">
                  <c:v>Quinilla</c:v>
                </c:pt>
                <c:pt idx="6">
                  <c:v>Shihuahuaco</c:v>
                </c:pt>
                <c:pt idx="7">
                  <c:v>Otras especies</c:v>
                </c:pt>
              </c:strCache>
            </c:strRef>
          </c:cat>
          <c:val>
            <c:numRef>
              <c:f>'PARQUET X SP'!$H$9:$H$16</c:f>
              <c:numCache>
                <c:formatCode>#,##0</c:formatCode>
                <c:ptCount val="8"/>
                <c:pt idx="0">
                  <c:v>283.18399775381852</c:v>
                </c:pt>
                <c:pt idx="1">
                  <c:v>1126.2464589041092</c:v>
                </c:pt>
                <c:pt idx="2">
                  <c:v>1329.0483809523805</c:v>
                </c:pt>
                <c:pt idx="3">
                  <c:v>119.48078474903474</c:v>
                </c:pt>
                <c:pt idx="4">
                  <c:v>136.26388095238076</c:v>
                </c:pt>
                <c:pt idx="5">
                  <c:v>309.96161476190468</c:v>
                </c:pt>
                <c:pt idx="6">
                  <c:v>10338.092154761907</c:v>
                </c:pt>
                <c:pt idx="7">
                  <c:v>77.83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EAC-4041-AC31-104945C7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4F-4923-882B-73C08F5C7BE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C4F-4923-882B-73C08F5C7BE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C4F-4923-882B-73C08F5C7B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C4F-4923-882B-73C08F5C7BE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C4F-4923-882B-73C08F5C7BE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C4F-4923-882B-73C08F5C7BE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F-4923-882B-73C08F5C7BE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C4F-4923-882B-73C08F5C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9492944"/>
        <c:axId val="839485872"/>
      </c:barChart>
      <c:catAx>
        <c:axId val="8394929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4858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9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985-4EC7-B758-51023F76289B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985-4EC7-B758-51023F76289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985-4EC7-B758-51023F76289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985-4EC7-B758-51023F76289B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985-4EC7-B758-51023F76289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985-4EC7-B758-51023F76289B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985-4EC7-B758-51023F76289B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985-4EC7-B758-51023F76289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985-4EC7-B758-51023F76289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985-4EC7-B758-51023F76289B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5-4EC7-B758-51023F76289B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5-4EC7-B758-51023F76289B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5-4EC7-B758-51023F76289B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5-4EC7-B758-51023F76289B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5-4EC7-B758-51023F76289B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85-4EC7-B758-51023F76289B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85-4EC7-B758-51023F76289B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85-4EC7-B758-51023F76289B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85-4EC7-B758-51023F76289B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85-4EC7-B758-51023F7628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985-4EC7-B758-51023F762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B4-43CD-99BD-7766A5355B48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B4-43CD-99BD-7766A5355B48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52B4-43CD-99BD-7766A5355B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2B4-43CD-99BD-7766A5355B48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2B4-43CD-99BD-7766A5355B48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52B4-43CD-99BD-7766A5355B48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B4-43CD-99BD-7766A5355B4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2B4-43CD-99BD-7766A535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9490768"/>
        <c:axId val="839476624"/>
      </c:barChart>
      <c:catAx>
        <c:axId val="8394907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7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47662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90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C27-44E9-B950-29E163C93ECF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C27-44E9-B950-29E163C93EC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C27-44E9-B950-29E163C93ECF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C27-44E9-B950-29E163C93ECF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C27-44E9-B950-29E163C93EC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C27-44E9-B950-29E163C93ECF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C27-44E9-B950-29E163C93ECF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C27-44E9-B950-29E163C93EC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C27-44E9-B950-29E163C93ECF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C27-44E9-B950-29E163C93ECF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7-44E9-B950-29E163C93ECF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7-44E9-B950-29E163C93ECF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7-44E9-B950-29E163C93ECF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27-44E9-B950-29E163C93ECF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7-44E9-B950-29E163C93ECF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7-44E9-B950-29E163C93ECF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27-44E9-B950-29E163C93ECF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27-44E9-B950-29E163C93ECF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27-44E9-B950-29E163C93ECF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27-44E9-B950-29E163C93E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3C27-44E9-B950-29E163C93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08</a:t>
            </a:r>
          </a:p>
          <a:p>
            <a:pPr>
              <a:defRPr sz="8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madera laminada/chapas decorativas por departamento (m</a:t>
            </a:r>
            <a:r>
              <a:rPr lang="en-US" sz="1000" b="1" baseline="300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),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año 2018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2008330284015703"/>
          <c:y val="2.7777777777777776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222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9550959744489772E-2"/>
          <c:y val="0.19611018037638911"/>
          <c:w val="0.82451253834234572"/>
          <c:h val="0.71199949740325008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  <a:bevelB w="19050"/>
            </a:sp3d>
          </c:spPr>
          <c:explosion val="3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1-D926-4118-AEC8-42E979E769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3-D926-4118-AEC8-42E979E769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5-D926-4118-AEC8-42E979E76967}"/>
              </c:ext>
            </c:extLst>
          </c:dPt>
          <c:dLbls>
            <c:dLbl>
              <c:idx val="0"/>
              <c:layout>
                <c:manualLayout>
                  <c:x val="-4.9529591933538425E-2"/>
                  <c:y val="-4.29114312838555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26-4118-AEC8-42E979E76967}"/>
                </c:ext>
              </c:extLst>
            </c:dLbl>
            <c:dLbl>
              <c:idx val="1"/>
              <c:layout>
                <c:manualLayout>
                  <c:x val="6.0484547865251787E-2"/>
                  <c:y val="0.123567320042441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6-4118-AEC8-42E979E76967}"/>
                </c:ext>
              </c:extLst>
            </c:dLbl>
            <c:dLbl>
              <c:idx val="2"/>
              <c:layout>
                <c:manualLayout>
                  <c:x val="-0.11407574053243348"/>
                  <c:y val="4.75107499860389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6-4118-AEC8-42E979E76967}"/>
                </c:ext>
              </c:extLst>
            </c:dLbl>
            <c:dLbl>
              <c:idx val="3"/>
              <c:layout>
                <c:manualLayout>
                  <c:x val="6.0900791015580887E-2"/>
                  <c:y val="7.00601487314085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26-4118-AEC8-42E979E76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>
                  <a:solidFill>
                    <a:schemeClr val="accent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MADERA.LAMINADA!$H$8:$H$10</c:f>
              <c:strCache>
                <c:ptCount val="3"/>
                <c:pt idx="0">
                  <c:v>Ucayali</c:v>
                </c:pt>
                <c:pt idx="1">
                  <c:v>Loreto</c:v>
                </c:pt>
                <c:pt idx="2">
                  <c:v>San Martín</c:v>
                </c:pt>
              </c:strCache>
            </c:strRef>
          </c:cat>
          <c:val>
            <c:numRef>
              <c:f>MADERA.LAMINADA!$I$8:$I$10</c:f>
              <c:numCache>
                <c:formatCode>#,##0</c:formatCode>
                <c:ptCount val="3"/>
                <c:pt idx="0">
                  <c:v>2253.2570349206339</c:v>
                </c:pt>
                <c:pt idx="1">
                  <c:v>2397.9138040293037</c:v>
                </c:pt>
                <c:pt idx="2">
                  <c:v>488.95470725022108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26-4118-AEC8-42E979E76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09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madera laminada/chapas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decorativas por especie (m</a:t>
            </a:r>
            <a:r>
              <a:rPr lang="en-US" sz="1000" b="1" baseline="300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), año 2018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0977264910851661"/>
          <c:y val="7.2656006104963736E-3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097655896461217E-2"/>
          <c:y val="0.18196584457779783"/>
          <c:w val="0.90948284912661781"/>
          <c:h val="0.81636195413459922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  <a:bevelB w="19050" h="0"/>
            </a:sp3d>
          </c:spPr>
          <c:explosion val="9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1-C188-47F9-B51C-8DF3366416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3-C188-47F9-B51C-8DF3366416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5-C188-47F9-B51C-8DF3366416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7-C188-47F9-B51C-8DF3366416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9-C188-47F9-B51C-8DF3366416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B-C188-47F9-B51C-8DF3366416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D-C188-47F9-B51C-8DF33664169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F-C188-47F9-B51C-8DF33664169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11-C188-47F9-B51C-8DF33664169D}"/>
              </c:ext>
            </c:extLst>
          </c:dPt>
          <c:dLbls>
            <c:dLbl>
              <c:idx val="0"/>
              <c:layout>
                <c:manualLayout>
                  <c:x val="0.2012616526382478"/>
                  <c:y val="2.82322263998579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8-47F9-B51C-8DF33664169D}"/>
                </c:ext>
              </c:extLst>
            </c:dLbl>
            <c:dLbl>
              <c:idx val="1"/>
              <c:layout>
                <c:manualLayout>
                  <c:x val="-6.8965517241379309E-3"/>
                  <c:y val="-5.87195763525154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8-47F9-B51C-8DF33664169D}"/>
                </c:ext>
              </c:extLst>
            </c:dLbl>
            <c:dLbl>
              <c:idx val="2"/>
              <c:layout>
                <c:manualLayout>
                  <c:x val="-0.10112643678160919"/>
                  <c:y val="-7.69431244001989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8-47F9-B51C-8DF33664169D}"/>
                </c:ext>
              </c:extLst>
            </c:dLbl>
            <c:dLbl>
              <c:idx val="3"/>
              <c:layout>
                <c:manualLayout>
                  <c:x val="-0.20197592542311527"/>
                  <c:y val="-8.91253226786274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8-47F9-B51C-8DF33664169D}"/>
                </c:ext>
              </c:extLst>
            </c:dLbl>
            <c:dLbl>
              <c:idx val="4"/>
              <c:layout>
                <c:manualLayout>
                  <c:x val="-0.15213829305819532"/>
                  <c:y val="-9.50279232717055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88-47F9-B51C-8DF33664169D}"/>
                </c:ext>
              </c:extLst>
            </c:dLbl>
            <c:dLbl>
              <c:idx val="5"/>
              <c:layout>
                <c:manualLayout>
                  <c:x val="2.1422029142908861E-2"/>
                  <c:y val="-9.69773491969891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88-47F9-B51C-8DF33664169D}"/>
                </c:ext>
              </c:extLst>
            </c:dLbl>
            <c:dLbl>
              <c:idx val="6"/>
              <c:layout>
                <c:manualLayout>
                  <c:x val="0.13631061634537062"/>
                  <c:y val="-7.05331600201556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88-47F9-B51C-8DF33664169D}"/>
                </c:ext>
              </c:extLst>
            </c:dLbl>
            <c:dLbl>
              <c:idx val="7"/>
              <c:layout>
                <c:manualLayout>
                  <c:x val="7.0087609738437695E-2"/>
                  <c:y val="3.5799831188502315E-2"/>
                </c:manualLayout>
              </c:layout>
              <c:tx>
                <c:rich>
                  <a:bodyPr/>
                  <a:lstStyle/>
                  <a:p>
                    <a:fld id="{EBA64119-31F5-42D2-B13D-908D9380D8C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;</a:t>
                    </a:r>
                  </a:p>
                  <a:p>
                    <a:r>
                      <a:rPr lang="en-US" baseline="0"/>
                      <a:t> </a:t>
                    </a:r>
                    <a:fld id="{55A95CE8-E9F7-4BFC-9C55-E8669A12BD7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188-47F9-B51C-8DF33664169D}"/>
                </c:ext>
              </c:extLst>
            </c:dLbl>
            <c:dLbl>
              <c:idx val="8"/>
              <c:layout>
                <c:manualLayout>
                  <c:x val="0.1161848131052584"/>
                  <c:y val="-5.210032770250558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88-47F9-B51C-8DF3366416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MADERA.LAMINADA!$H$31:$H$38</c:f>
              <c:strCache>
                <c:ptCount val="8"/>
                <c:pt idx="0">
                  <c:v>Lupuna</c:v>
                </c:pt>
                <c:pt idx="1">
                  <c:v>Capinuri</c:v>
                </c:pt>
                <c:pt idx="2">
                  <c:v>Cumala</c:v>
                </c:pt>
                <c:pt idx="3">
                  <c:v>Cedro de bajel</c:v>
                </c:pt>
                <c:pt idx="4">
                  <c:v>Copaiba</c:v>
                </c:pt>
                <c:pt idx="5">
                  <c:v>Ishpingo</c:v>
                </c:pt>
                <c:pt idx="6">
                  <c:v>Panguana</c:v>
                </c:pt>
                <c:pt idx="7">
                  <c:v>Otras especies</c:v>
                </c:pt>
              </c:strCache>
            </c:strRef>
          </c:cat>
          <c:val>
            <c:numRef>
              <c:f>MADERA.LAMINADA!$I$31:$I$38</c:f>
              <c:numCache>
                <c:formatCode>#,##0</c:formatCode>
                <c:ptCount val="8"/>
                <c:pt idx="0">
                  <c:v>3495.8591801587295</c:v>
                </c:pt>
                <c:pt idx="1">
                  <c:v>493.04342307692298</c:v>
                </c:pt>
                <c:pt idx="2">
                  <c:v>427.07528809523819</c:v>
                </c:pt>
                <c:pt idx="3">
                  <c:v>377.23233333333337</c:v>
                </c:pt>
                <c:pt idx="4">
                  <c:v>126.74949999999998</c:v>
                </c:pt>
                <c:pt idx="5">
                  <c:v>60.75</c:v>
                </c:pt>
                <c:pt idx="6">
                  <c:v>53.063600000000008</c:v>
                </c:pt>
                <c:pt idx="7">
                  <c:v>106.35222153593534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88-47F9-B51C-8DF336641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25400">
              <a:noFill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C4-4E4F-AC18-9792C047F04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6C4-4E4F-AC18-9792C047F04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76C4-4E4F-AC18-9792C047F04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76C4-4E4F-AC18-9792C047F044}"/>
              </c:ext>
            </c:extLst>
          </c:dPt>
          <c:dPt>
            <c:idx val="4"/>
            <c:bubble3D val="0"/>
            <c:spPr>
              <a:pattFill prst="zigZag">
                <a:fgClr>
                  <a:srgbClr val="600080"/>
                </a:fgClr>
                <a:bgClr>
                  <a:srgbClr val="FFFF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76C4-4E4F-AC18-9792C047F04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4-4E4F-AC18-9792C047F04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4-4E4F-AC18-9792C047F04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4-4E4F-AC18-9792C047F04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4-4E4F-AC18-9792C047F04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4-4E4F-AC18-9792C047F04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Lupuna</c:v>
              </c:pt>
              <c:pt idx="1">
                <c:v>Cumala</c:v>
              </c:pt>
              <c:pt idx="2">
                <c:v>Capinuri</c:v>
              </c:pt>
              <c:pt idx="3">
                <c:v>Varias</c:v>
              </c:pt>
              <c:pt idx="4">
                <c:v>Copaiba</c:v>
              </c:pt>
            </c:strLit>
          </c:cat>
          <c:val>
            <c:numLit>
              <c:formatCode>General</c:formatCode>
              <c:ptCount val="5"/>
              <c:pt idx="0">
                <c:v>45383.59</c:v>
              </c:pt>
              <c:pt idx="1">
                <c:v>1306.47</c:v>
              </c:pt>
              <c:pt idx="2">
                <c:v>301.25</c:v>
              </c:pt>
              <c:pt idx="3">
                <c:v>292.159999999999</c:v>
              </c:pt>
              <c:pt idx="4">
                <c:v>67.369999999999905</c:v>
              </c:pt>
            </c:numLit>
          </c:val>
          <c:extLst>
            <c:ext xmlns:c16="http://schemas.microsoft.com/office/drawing/2014/chart" uri="{C3380CC4-5D6E-409C-BE32-E72D297353CC}">
              <c16:uniqueId val="{00000009-76C4-4E4F-AC18-9792C047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0CF-472E-A5B4-4FA397529659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0CF-472E-A5B4-4FA397529659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0CF-472E-A5B4-4FA3975296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0CF-472E-A5B4-4FA397529659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0CF-472E-A5B4-4FA397529659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0CF-472E-A5B4-4FA397529659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F-472E-A5B4-4FA39752965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0CF-472E-A5B4-4FA39752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9495120"/>
        <c:axId val="839479888"/>
      </c:barChart>
      <c:catAx>
        <c:axId val="8394951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7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47988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9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DC6-4E4A-877F-8E2570AECA3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C6-4E4A-877F-8E2570AECA3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C6-4E4A-877F-8E2570AECA3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C6-4E4A-877F-8E2570AECA3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C6-4E4A-877F-8E2570AECA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C6-4E4A-877F-8E2570AECA3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C6-4E4A-877F-8E2570AECA3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DC6-4E4A-877F-8E2570AECA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DC6-4E4A-877F-8E2570AECA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DC6-4E4A-877F-8E2570AECA3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6-4E4A-877F-8E2570AECA3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6-4E4A-877F-8E2570AECA3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6-4E4A-877F-8E2570AECA3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6-4E4A-877F-8E2570AECA3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6-4E4A-877F-8E2570AECA3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6-4E4A-877F-8E2570AECA3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6-4E4A-877F-8E2570AECA3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C6-4E4A-877F-8E2570AECA3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6-4E4A-877F-8E2570AECA3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6-4E4A-877F-8E2570AECA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DC6-4E4A-877F-8E2570AEC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904-400B-B19B-2370AD15CCF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904-400B-B19B-2370AD15CCF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904-400B-B19B-2370AD15CCF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904-400B-B19B-2370AD15CCF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904-400B-B19B-2370AD15CC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904-400B-B19B-2370AD15CCF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904-400B-B19B-2370AD15CCF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904-400B-B19B-2370AD15CCF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904-400B-B19B-2370AD15CCF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904-400B-B19B-2370AD15CCF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4-400B-B19B-2370AD15CCFC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04-400B-B19B-2370AD15CCFC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04-400B-B19B-2370AD15CCFC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04-400B-B19B-2370AD15CCFC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04-400B-B19B-2370AD15CCFC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04-400B-B19B-2370AD15CCFC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04-400B-B19B-2370AD15CCFC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04-400B-B19B-2370AD15CCFC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04-400B-B19B-2370AD15CCFC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04-400B-B19B-2370AD15CCF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904-400B-B19B-2370AD15C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E3-42BF-8D0D-5ADEC5586FD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5E3-42BF-8D0D-5ADEC5586FD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5E3-42BF-8D0D-5ADEC5586F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5E3-42BF-8D0D-5ADEC5586FD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5E3-42BF-8D0D-5ADEC5586FD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5E3-42BF-8D0D-5ADEC5586FD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3-42BF-8D0D-5ADEC5586FD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5E3-42BF-8D0D-5ADEC5586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9471184"/>
        <c:axId val="839474992"/>
      </c:barChart>
      <c:catAx>
        <c:axId val="8394711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7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47499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71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2DD-4B7F-A941-D3A0C52819E8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DD-4B7F-A941-D3A0C52819E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DD-4B7F-A941-D3A0C52819E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DD-4B7F-A941-D3A0C52819E8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DD-4B7F-A941-D3A0C52819E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DD-4B7F-A941-D3A0C52819E8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DD-4B7F-A941-D3A0C52819E8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2DD-4B7F-A941-D3A0C52819E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2DD-4B7F-A941-D3A0C52819E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2DD-4B7F-A941-D3A0C52819E8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DD-4B7F-A941-D3A0C52819E8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DD-4B7F-A941-D3A0C52819E8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DD-4B7F-A941-D3A0C52819E8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DD-4B7F-A941-D3A0C52819E8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DD-4B7F-A941-D3A0C52819E8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DD-4B7F-A941-D3A0C52819E8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DD-4B7F-A941-D3A0C52819E8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DD-4B7F-A941-D3A0C52819E8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DD-4B7F-A941-D3A0C52819E8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DD-4B7F-A941-D3A0C52819E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2DD-4B7F-A941-D3A0C528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n.° 10</a:t>
            </a:r>
          </a:p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de triplay por especie (m3), año 2018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2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231397519353396E-2"/>
          <c:y val="0.20410161304687216"/>
          <c:w val="0.81388888888888888"/>
          <c:h val="0.69944189268008161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</a:sp3d>
          </c:spPr>
          <c:explosion val="3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1-032C-487E-8F9C-C800FE00DD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3-032C-487E-8F9C-C800FE00DD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5-032C-487E-8F9C-C800FE00DD5A}"/>
              </c:ext>
            </c:extLst>
          </c:dPt>
          <c:dLbls>
            <c:dLbl>
              <c:idx val="0"/>
              <c:layout>
                <c:manualLayout>
                  <c:x val="0.22077925277390867"/>
                  <c:y val="9.40671936965962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2C-487E-8F9C-C800FE00DD5A}"/>
                </c:ext>
              </c:extLst>
            </c:dLbl>
            <c:dLbl>
              <c:idx val="1"/>
              <c:layout>
                <c:manualLayout>
                  <c:x val="-0.19983114926518661"/>
                  <c:y val="-0.1104583483950733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C-487E-8F9C-C800FE00DD5A}"/>
                </c:ext>
              </c:extLst>
            </c:dLbl>
            <c:dLbl>
              <c:idx val="2"/>
              <c:layout>
                <c:manualLayout>
                  <c:x val="0.18347688488397415"/>
                  <c:y val="-0.1222317569585239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2C-487E-8F9C-C800FE00DD5A}"/>
                </c:ext>
              </c:extLst>
            </c:dLbl>
            <c:dLbl>
              <c:idx val="3"/>
              <c:layout>
                <c:manualLayout>
                  <c:x val="0.16143248339444924"/>
                  <c:y val="-1.446870039448661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D-42FA-9CDC-77684955E9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TRIPLAY!$J$7:$J$10</c:f>
              <c:strCache>
                <c:ptCount val="4"/>
                <c:pt idx="0">
                  <c:v>Capinuri</c:v>
                </c:pt>
                <c:pt idx="1">
                  <c:v>Lupuna</c:v>
                </c:pt>
                <c:pt idx="2">
                  <c:v>Copaiba</c:v>
                </c:pt>
                <c:pt idx="3">
                  <c:v>Quinilla</c:v>
                </c:pt>
              </c:strCache>
            </c:strRef>
          </c:cat>
          <c:val>
            <c:numRef>
              <c:f>TRIPLAY!$K$7:$K$10</c:f>
              <c:numCache>
                <c:formatCode>#,##0</c:formatCode>
                <c:ptCount val="4"/>
                <c:pt idx="0">
                  <c:v>48658.340773809337</c:v>
                </c:pt>
                <c:pt idx="1">
                  <c:v>5222.2259999999997</c:v>
                </c:pt>
                <c:pt idx="2">
                  <c:v>50.474500000000006</c:v>
                </c:pt>
                <c:pt idx="3">
                  <c:v>60.692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2C-487E-8F9C-C800FE00D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54-4886-B81E-FD8007AF96A8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254-4886-B81E-FD8007AF96A8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2254-4886-B81E-FD8007AF96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254-4886-B81E-FD8007AF96A8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254-4886-B81E-FD8007AF96A8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254-4886-B81E-FD8007AF96A8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4-4886-B81E-FD8007AF96A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254-4886-B81E-FD8007AF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9481520"/>
        <c:axId val="839491856"/>
      </c:barChart>
      <c:catAx>
        <c:axId val="8394815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9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49185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81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65D-4D39-9F8E-CB029817454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5D-4D39-9F8E-CB029817454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5D-4D39-9F8E-CB029817454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5D-4D39-9F8E-CB029817454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5D-4D39-9F8E-CB029817454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5D-4D39-9F8E-CB029817454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5D-4D39-9F8E-CB029817454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5D-4D39-9F8E-CB029817454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5D-4D39-9F8E-CB029817454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65D-4D39-9F8E-CB029817454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5D-4D39-9F8E-CB029817454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5D-4D39-9F8E-CB029817454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D-4D39-9F8E-CB029817454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5D-4D39-9F8E-CB029817454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5D-4D39-9F8E-CB029817454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5D-4D39-9F8E-CB029817454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5D-4D39-9F8E-CB029817454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5D-4D39-9F8E-CB029817454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5D-4D39-9F8E-CB029817454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5D-4D39-9F8E-CB02981745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65D-4D39-9F8E-CB0298174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C5D-43B3-B7C2-B3240D4EA9D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C5D-43B3-B7C2-B3240D4EA9D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C5D-43B3-B7C2-B3240D4EA9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C5D-43B3-B7C2-B3240D4EA9D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C5D-43B3-B7C2-B3240D4EA9D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C5D-43B3-B7C2-B3240D4EA9D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D-43B3-B7C2-B3240D4EA9D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C5D-43B3-B7C2-B3240D4EA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9464112"/>
        <c:axId val="839471728"/>
      </c:barChart>
      <c:catAx>
        <c:axId val="8394641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7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47172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64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3D0-4E83-962F-E3291E11C149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D0-4E83-962F-E3291E11C149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D0-4E83-962F-E3291E11C14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D0-4E83-962F-E3291E11C149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3D0-4E83-962F-E3291E11C14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3D0-4E83-962F-E3291E11C149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3D0-4E83-962F-E3291E11C149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3D0-4E83-962F-E3291E11C14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3D0-4E83-962F-E3291E11C14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3D0-4E83-962F-E3291E11C149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0-4E83-962F-E3291E11C149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0-4E83-962F-E3291E11C149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0-4E83-962F-E3291E11C149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0-4E83-962F-E3291E11C149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D0-4E83-962F-E3291E11C149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D0-4E83-962F-E3291E11C149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D0-4E83-962F-E3291E11C149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D0-4E83-962F-E3291E11C149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D0-4E83-962F-E3291E11C149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D0-4E83-962F-E3291E11C14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3D0-4E83-962F-E3291E11C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8D-4AF4-8C4D-9B951D25056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A8D-4AF4-8C4D-9B951D25056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A8D-4AF4-8C4D-9B951D2505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A8D-4AF4-8C4D-9B951D25056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A8D-4AF4-8C4D-9B951D25056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A8D-4AF4-8C4D-9B951D25056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D-4AF4-8C4D-9B951D25056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A8D-4AF4-8C4D-9B951D25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9484240"/>
        <c:axId val="839489136"/>
      </c:barChart>
      <c:catAx>
        <c:axId val="83948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8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48913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484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021-4545-9841-B8A7E49A621D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021-4545-9841-B8A7E49A621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021-4545-9841-B8A7E49A621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021-4545-9841-B8A7E49A621D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021-4545-9841-B8A7E49A621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021-4545-9841-B8A7E49A621D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021-4545-9841-B8A7E49A621D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021-4545-9841-B8A7E49A621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021-4545-9841-B8A7E49A621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021-4545-9841-B8A7E49A621D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1-4545-9841-B8A7E49A621D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1-4545-9841-B8A7E49A621D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1-4545-9841-B8A7E49A621D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1-4545-9841-B8A7E49A621D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1-4545-9841-B8A7E49A621D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1-4545-9841-B8A7E49A621D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1-4545-9841-B8A7E49A621D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21-4545-9841-B8A7E49A621D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21-4545-9841-B8A7E49A621D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21-4545-9841-B8A7E49A62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021-4545-9841-B8A7E49A6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72-4009-A80C-EAC3405B676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72-4009-A80C-EAC3405B676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172-4009-A80C-EAC3405B67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172-4009-A80C-EAC3405B676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172-4009-A80C-EAC3405B676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172-4009-A80C-EAC3405B676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2-4009-A80C-EAC3405B676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172-4009-A80C-EAC3405B6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2273440"/>
        <c:axId val="832268000"/>
      </c:barChart>
      <c:catAx>
        <c:axId val="832273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6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22680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73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5DF-4A62-AC56-F61D0AAE3D83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DF-4A62-AC56-F61D0AAE3D83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DF-4A62-AC56-F61D0AAE3D8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DF-4A62-AC56-F61D0AAE3D83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5DF-4A62-AC56-F61D0AAE3D8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5DF-4A62-AC56-F61D0AAE3D83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5DF-4A62-AC56-F61D0AAE3D83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5DF-4A62-AC56-F61D0AAE3D8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5DF-4A62-AC56-F61D0AAE3D8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5DF-4A62-AC56-F61D0AAE3D83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F-4A62-AC56-F61D0AAE3D83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F-4A62-AC56-F61D0AAE3D83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F-4A62-AC56-F61D0AAE3D83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F-4A62-AC56-F61D0AAE3D83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F-4A62-AC56-F61D0AAE3D83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F-4A62-AC56-F61D0AAE3D83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F-4A62-AC56-F61D0AAE3D83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DF-4A62-AC56-F61D0AAE3D83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DF-4A62-AC56-F61D0AAE3D83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DF-4A62-AC56-F61D0AAE3D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35DF-4A62-AC56-F61D0AAE3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000" b="1" i="0" u="none" strike="noStrike" baseline="0">
                <a:solidFill>
                  <a:sysClr val="windowText" lastClr="000000"/>
                </a:solidFill>
                <a:latin typeface="Calibri"/>
              </a:rPr>
              <a:t>Gráfico n.°02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1000" b="1" i="0" u="none" strike="noStrike" baseline="0">
                <a:solidFill>
                  <a:sysClr val="windowText" lastClr="000000"/>
                </a:solidFill>
                <a:latin typeface="Calibri"/>
              </a:rPr>
              <a:t>Producción de madera rolliza por departamento (m</a:t>
            </a:r>
            <a:r>
              <a:rPr lang="es-PE" sz="1000" b="1" i="0" u="none" strike="noStrike" baseline="30000">
                <a:solidFill>
                  <a:sysClr val="windowText" lastClr="000000"/>
                </a:solidFill>
                <a:latin typeface="Calibri"/>
              </a:rPr>
              <a:t>3</a:t>
            </a:r>
            <a:r>
              <a:rPr lang="es-PE" sz="1000" b="1" i="0" u="none" strike="noStrike" baseline="0">
                <a:solidFill>
                  <a:sysClr val="windowText" lastClr="000000"/>
                </a:solidFill>
                <a:latin typeface="Calibri"/>
              </a:rPr>
              <a:t>), año 2018</a:t>
            </a:r>
          </a:p>
        </c:rich>
      </c:tx>
      <c:layout>
        <c:manualLayout>
          <c:xMode val="edge"/>
          <c:yMode val="edge"/>
          <c:x val="0.17804857884225572"/>
          <c:y val="2.7777796274408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53018372703412"/>
          <c:y val="0.2061574074074074"/>
          <c:w val="0.82102537182852142"/>
          <c:h val="0.5236719889180518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AF3-4031-A08A-13A234BA5FA3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F3-4031-A08A-13A234BA5FA3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F3-4031-A08A-13A234BA5FA3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F3-4031-A08A-13A234BA5FA3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F3-4031-A08A-13A234BA5FA3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F3-4031-A08A-13A234BA5FA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F3-4031-A08A-13A234BA5FA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F3-4031-A08A-13A234BA5FA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F3-4031-A08A-13A234BA5FA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F3-4031-A08A-13A234BA5FA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F3-4031-A08A-13A234BA5FA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F3-4031-A08A-13A234BA5FA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F3-4031-A08A-13A234BA5FA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AF3-4031-A08A-13A234BA5FA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AF3-4031-A08A-13A234BA5FA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AF3-4031-A08A-13A234BA5FA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AF3-4031-A08A-13A234BA5FA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AF3-4031-A08A-13A234BA5FA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AF3-4031-A08A-13A234BA5FA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AF3-4031-A08A-13A234BA5FA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AF3-4031-A08A-13A234BA5FA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AF3-4031-A08A-13A234BA5FA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AF3-4031-A08A-13A234BA5FA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AF3-4031-A08A-13A234BA5FA3}"/>
              </c:ext>
            </c:extLst>
          </c:dPt>
          <c:cat>
            <c:strRef>
              <c:f>'PRODUCC MAD ROLLIZA'!$H$7:$H$19</c:f>
              <c:strCache>
                <c:ptCount val="13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  <c:pt idx="3">
                  <c:v>Pasco</c:v>
                </c:pt>
                <c:pt idx="4">
                  <c:v>Junín</c:v>
                </c:pt>
                <c:pt idx="5">
                  <c:v>Amazonas</c:v>
                </c:pt>
                <c:pt idx="6">
                  <c:v>Cajamarca</c:v>
                </c:pt>
                <c:pt idx="7">
                  <c:v>San Martín</c:v>
                </c:pt>
                <c:pt idx="8">
                  <c:v>Apurímac</c:v>
                </c:pt>
                <c:pt idx="9">
                  <c:v>Tumbes</c:v>
                </c:pt>
                <c:pt idx="10">
                  <c:v>Ayacucho</c:v>
                </c:pt>
                <c:pt idx="11">
                  <c:v>La Libertad</c:v>
                </c:pt>
                <c:pt idx="12">
                  <c:v>Otros</c:v>
                </c:pt>
              </c:strCache>
            </c:strRef>
          </c:cat>
          <c:val>
            <c:numRef>
              <c:f>'PRODUCC MAD ROLLIZA'!$I$7:$I$19</c:f>
              <c:numCache>
                <c:formatCode>#,##0</c:formatCode>
                <c:ptCount val="13"/>
                <c:pt idx="0">
                  <c:v>919478.82457273756</c:v>
                </c:pt>
                <c:pt idx="1">
                  <c:v>222127.71276478705</c:v>
                </c:pt>
                <c:pt idx="2">
                  <c:v>202738.98746920499</c:v>
                </c:pt>
                <c:pt idx="3">
                  <c:v>94406.502617787904</c:v>
                </c:pt>
                <c:pt idx="4">
                  <c:v>79043.116707040957</c:v>
                </c:pt>
                <c:pt idx="5">
                  <c:v>33413.785193360192</c:v>
                </c:pt>
                <c:pt idx="6">
                  <c:v>10972.396631398791</c:v>
                </c:pt>
                <c:pt idx="7">
                  <c:v>9726.8215042440206</c:v>
                </c:pt>
                <c:pt idx="8">
                  <c:v>7846.0054047301091</c:v>
                </c:pt>
                <c:pt idx="9">
                  <c:v>7234.8475188303037</c:v>
                </c:pt>
                <c:pt idx="10">
                  <c:v>5583.7252919718094</c:v>
                </c:pt>
                <c:pt idx="11">
                  <c:v>4882.280838810897</c:v>
                </c:pt>
                <c:pt idx="12">
                  <c:v>3146.8321321359176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5AF3-4031-A08A-13A234BA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832267456"/>
        <c:axId val="832272352"/>
      </c:barChart>
      <c:catAx>
        <c:axId val="8322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72352"/>
        <c:crosses val="autoZero"/>
        <c:auto val="1"/>
        <c:lblAlgn val="ctr"/>
        <c:lblOffset val="100"/>
        <c:noMultiLvlLbl val="0"/>
      </c:catAx>
      <c:valAx>
        <c:axId val="832272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6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80-4E3F-B5FB-AE508DDCB47B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780-4E3F-B5FB-AE508DDCB47B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4780-4E3F-B5FB-AE508DDCB4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780-4E3F-B5FB-AE508DDCB47B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780-4E3F-B5FB-AE508DDCB47B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780-4E3F-B5FB-AE508DDCB47B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0-4E3F-B5FB-AE508DDCB47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4780-4E3F-B5FB-AE508DDCB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832279968"/>
        <c:axId val="832271808"/>
      </c:barChart>
      <c:catAx>
        <c:axId val="8322799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227180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2279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11" r="0.75000000000000511" t="1" header="0" footer="0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6</xdr:col>
          <xdr:colOff>723900</xdr:colOff>
          <xdr:row>57</xdr:row>
          <xdr:rowOff>57150</xdr:rowOff>
        </xdr:to>
        <xdr:sp macro="" textlink="">
          <xdr:nvSpPr>
            <xdr:cNvPr id="16385" name="Object 2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0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3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22</xdr:row>
      <xdr:rowOff>0</xdr:rowOff>
    </xdr:from>
    <xdr:to>
      <xdr:col>3</xdr:col>
      <xdr:colOff>0</xdr:colOff>
      <xdr:row>22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0</xdr:rowOff>
    </xdr:from>
    <xdr:to>
      <xdr:col>3</xdr:col>
      <xdr:colOff>0</xdr:colOff>
      <xdr:row>53</xdr:row>
      <xdr:rowOff>0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53</xdr:row>
      <xdr:rowOff>0</xdr:rowOff>
    </xdr:from>
    <xdr:to>
      <xdr:col>3</xdr:col>
      <xdr:colOff>0</xdr:colOff>
      <xdr:row>53</xdr:row>
      <xdr:rowOff>0</xdr:rowOff>
    </xdr:to>
    <xdr:graphicFrame macro="">
      <xdr:nvGraphicFramePr>
        <xdr:cNvPr id="5" name="Chart 8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2</xdr:col>
      <xdr:colOff>0</xdr:colOff>
      <xdr:row>20</xdr:row>
      <xdr:rowOff>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20</xdr:row>
      <xdr:rowOff>0</xdr:rowOff>
    </xdr:from>
    <xdr:to>
      <xdr:col>2</xdr:col>
      <xdr:colOff>0</xdr:colOff>
      <xdr:row>20</xdr:row>
      <xdr:rowOff>0</xdr:rowOff>
    </xdr:to>
    <xdr:graphicFrame macro="">
      <xdr:nvGraphicFramePr>
        <xdr:cNvPr id="7" name="Chart 5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55</xdr:row>
      <xdr:rowOff>0</xdr:rowOff>
    </xdr:from>
    <xdr:to>
      <xdr:col>2</xdr:col>
      <xdr:colOff>0</xdr:colOff>
      <xdr:row>55</xdr:row>
      <xdr:rowOff>0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55</xdr:row>
      <xdr:rowOff>0</xdr:rowOff>
    </xdr:from>
    <xdr:to>
      <xdr:col>2</xdr:col>
      <xdr:colOff>0</xdr:colOff>
      <xdr:row>55</xdr:row>
      <xdr:rowOff>0</xdr:rowOff>
    </xdr:to>
    <xdr:graphicFrame macro="">
      <xdr:nvGraphicFramePr>
        <xdr:cNvPr id="9" name="Chart 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2</xdr:col>
      <xdr:colOff>1895475</xdr:colOff>
      <xdr:row>53</xdr:row>
      <xdr:rowOff>95250</xdr:rowOff>
    </xdr:to>
    <xdr:graphicFrame macro="">
      <xdr:nvGraphicFramePr>
        <xdr:cNvPr id="10" name="Gráfico 1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2</xdr:col>
      <xdr:colOff>0</xdr:colOff>
      <xdr:row>89</xdr:row>
      <xdr:rowOff>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89</xdr:row>
      <xdr:rowOff>0</xdr:rowOff>
    </xdr:from>
    <xdr:to>
      <xdr:col>2</xdr:col>
      <xdr:colOff>0</xdr:colOff>
      <xdr:row>89</xdr:row>
      <xdr:rowOff>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36</xdr:row>
      <xdr:rowOff>9525</xdr:rowOff>
    </xdr:from>
    <xdr:to>
      <xdr:col>3</xdr:col>
      <xdr:colOff>1190625</xdr:colOff>
      <xdr:row>58</xdr:row>
      <xdr:rowOff>104775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61</xdr:row>
      <xdr:rowOff>19050</xdr:rowOff>
    </xdr:from>
    <xdr:to>
      <xdr:col>3</xdr:col>
      <xdr:colOff>1171575</xdr:colOff>
      <xdr:row>87</xdr:row>
      <xdr:rowOff>133350</xdr:rowOff>
    </xdr:to>
    <xdr:graphicFrame macro="">
      <xdr:nvGraphicFramePr>
        <xdr:cNvPr id="7" name="Gráfico 2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27</xdr:row>
      <xdr:rowOff>0</xdr:rowOff>
    </xdr:from>
    <xdr:to>
      <xdr:col>5</xdr:col>
      <xdr:colOff>0</xdr:colOff>
      <xdr:row>27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3</xdr:col>
      <xdr:colOff>0</xdr:colOff>
      <xdr:row>19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19</xdr:row>
      <xdr:rowOff>0</xdr:rowOff>
    </xdr:from>
    <xdr:to>
      <xdr:col>3</xdr:col>
      <xdr:colOff>0</xdr:colOff>
      <xdr:row>19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3</xdr:col>
      <xdr:colOff>0</xdr:colOff>
      <xdr:row>51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76200</xdr:colOff>
      <xdr:row>51</xdr:row>
      <xdr:rowOff>0</xdr:rowOff>
    </xdr:from>
    <xdr:to>
      <xdr:col>3</xdr:col>
      <xdr:colOff>0</xdr:colOff>
      <xdr:row>51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23</xdr:row>
      <xdr:rowOff>38099</xdr:rowOff>
    </xdr:from>
    <xdr:to>
      <xdr:col>4</xdr:col>
      <xdr:colOff>1162050</xdr:colOff>
      <xdr:row>52</xdr:row>
      <xdr:rowOff>114299</xdr:rowOff>
    </xdr:to>
    <xdr:graphicFrame macro="">
      <xdr:nvGraphicFramePr>
        <xdr:cNvPr id="7" name="Gráfico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2</xdr:col>
      <xdr:colOff>0</xdr:colOff>
      <xdr:row>23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23</xdr:row>
      <xdr:rowOff>0</xdr:rowOff>
    </xdr:from>
    <xdr:to>
      <xdr:col>2</xdr:col>
      <xdr:colOff>0</xdr:colOff>
      <xdr:row>23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0</xdr:rowOff>
    </xdr:from>
    <xdr:to>
      <xdr:col>2</xdr:col>
      <xdr:colOff>0</xdr:colOff>
      <xdr:row>36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36</xdr:row>
      <xdr:rowOff>0</xdr:rowOff>
    </xdr:from>
    <xdr:to>
      <xdr:col>2</xdr:col>
      <xdr:colOff>0</xdr:colOff>
      <xdr:row>36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10</xdr:row>
      <xdr:rowOff>121920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705475" y="2026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PE"/>
        </a:p>
      </xdr:txBody>
    </xdr:sp>
    <xdr:clientData/>
  </xdr:oneCellAnchor>
  <xdr:twoCellAnchor>
    <xdr:from>
      <xdr:col>0</xdr:col>
      <xdr:colOff>419100</xdr:colOff>
      <xdr:row>34</xdr:row>
      <xdr:rowOff>47625</xdr:rowOff>
    </xdr:from>
    <xdr:to>
      <xdr:col>2</xdr:col>
      <xdr:colOff>3105150</xdr:colOff>
      <xdr:row>54</xdr:row>
      <xdr:rowOff>133350</xdr:rowOff>
    </xdr:to>
    <xdr:graphicFrame macro="">
      <xdr:nvGraphicFramePr>
        <xdr:cNvPr id="2643044" name="Gráfico 1">
          <a:extLst>
            <a:ext uri="{FF2B5EF4-FFF2-40B4-BE49-F238E27FC236}">
              <a16:creationId xmlns:a16="http://schemas.microsoft.com/office/drawing/2014/main" id="{00000000-0008-0000-0100-0000645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2791523" name="Chart 4">
          <a:extLst>
            <a:ext uri="{FF2B5EF4-FFF2-40B4-BE49-F238E27FC236}">
              <a16:creationId xmlns:a16="http://schemas.microsoft.com/office/drawing/2014/main" id="{00000000-0008-0000-0400-00006398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2791524" name="Chart 5">
          <a:extLst>
            <a:ext uri="{FF2B5EF4-FFF2-40B4-BE49-F238E27FC236}">
              <a16:creationId xmlns:a16="http://schemas.microsoft.com/office/drawing/2014/main" id="{00000000-0008-0000-0400-00006498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20338933" name="Chart 1">
          <a:extLst>
            <a:ext uri="{FF2B5EF4-FFF2-40B4-BE49-F238E27FC236}">
              <a16:creationId xmlns:a16="http://schemas.microsoft.com/office/drawing/2014/main" id="{00000000-0008-0000-0600-0000F5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20338934" name="Chart 2">
          <a:extLst>
            <a:ext uri="{FF2B5EF4-FFF2-40B4-BE49-F238E27FC236}">
              <a16:creationId xmlns:a16="http://schemas.microsoft.com/office/drawing/2014/main" id="{00000000-0008-0000-0600-0000F6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3</xdr:col>
      <xdr:colOff>0</xdr:colOff>
      <xdr:row>65</xdr:row>
      <xdr:rowOff>0</xdr:rowOff>
    </xdr:to>
    <xdr:graphicFrame macro="">
      <xdr:nvGraphicFramePr>
        <xdr:cNvPr id="20338935" name="Chart 4">
          <a:extLst>
            <a:ext uri="{FF2B5EF4-FFF2-40B4-BE49-F238E27FC236}">
              <a16:creationId xmlns:a16="http://schemas.microsoft.com/office/drawing/2014/main" id="{00000000-0008-0000-0600-0000F7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65</xdr:row>
      <xdr:rowOff>0</xdr:rowOff>
    </xdr:from>
    <xdr:to>
      <xdr:col>3</xdr:col>
      <xdr:colOff>0</xdr:colOff>
      <xdr:row>65</xdr:row>
      <xdr:rowOff>0</xdr:rowOff>
    </xdr:to>
    <xdr:graphicFrame macro="">
      <xdr:nvGraphicFramePr>
        <xdr:cNvPr id="20338936" name="Chart 5">
          <a:extLst>
            <a:ext uri="{FF2B5EF4-FFF2-40B4-BE49-F238E27FC236}">
              <a16:creationId xmlns:a16="http://schemas.microsoft.com/office/drawing/2014/main" id="{00000000-0008-0000-0600-0000F8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161925</xdr:colOff>
      <xdr:row>34</xdr:row>
      <xdr:rowOff>0</xdr:rowOff>
    </xdr:from>
    <xdr:to>
      <xdr:col>2</xdr:col>
      <xdr:colOff>2905125</xdr:colOff>
      <xdr:row>62</xdr:row>
      <xdr:rowOff>114300</xdr:rowOff>
    </xdr:to>
    <xdr:graphicFrame macro="">
      <xdr:nvGraphicFramePr>
        <xdr:cNvPr id="20338937" name="Gráfico 1">
          <a:extLst>
            <a:ext uri="{FF2B5EF4-FFF2-40B4-BE49-F238E27FC236}">
              <a16:creationId xmlns:a16="http://schemas.microsoft.com/office/drawing/2014/main" id="{00000000-0008-0000-0600-0000F9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92</xdr:row>
      <xdr:rowOff>0</xdr:rowOff>
    </xdr:from>
    <xdr:to>
      <xdr:col>2</xdr:col>
      <xdr:colOff>0</xdr:colOff>
      <xdr:row>92</xdr:row>
      <xdr:rowOff>0</xdr:rowOff>
    </xdr:to>
    <xdr:graphicFrame macro="">
      <xdr:nvGraphicFramePr>
        <xdr:cNvPr id="23085154" name="Chart 4">
          <a:extLst>
            <a:ext uri="{FF2B5EF4-FFF2-40B4-BE49-F238E27FC236}">
              <a16:creationId xmlns:a16="http://schemas.microsoft.com/office/drawing/2014/main" id="{00000000-0008-0000-0700-000062406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92</xdr:row>
      <xdr:rowOff>0</xdr:rowOff>
    </xdr:from>
    <xdr:to>
      <xdr:col>2</xdr:col>
      <xdr:colOff>0</xdr:colOff>
      <xdr:row>92</xdr:row>
      <xdr:rowOff>0</xdr:rowOff>
    </xdr:to>
    <xdr:graphicFrame macro="">
      <xdr:nvGraphicFramePr>
        <xdr:cNvPr id="23085155" name="Chart 5">
          <a:extLst>
            <a:ext uri="{FF2B5EF4-FFF2-40B4-BE49-F238E27FC236}">
              <a16:creationId xmlns:a16="http://schemas.microsoft.com/office/drawing/2014/main" id="{00000000-0008-0000-0700-000063406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3534070" name="Chart 1">
          <a:extLst>
            <a:ext uri="{FF2B5EF4-FFF2-40B4-BE49-F238E27FC236}">
              <a16:creationId xmlns:a16="http://schemas.microsoft.com/office/drawing/2014/main" id="{00000000-0008-0000-0800-0000F6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35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3534071" name="Chart 2">
          <a:extLst>
            <a:ext uri="{FF2B5EF4-FFF2-40B4-BE49-F238E27FC236}">
              <a16:creationId xmlns:a16="http://schemas.microsoft.com/office/drawing/2014/main" id="{00000000-0008-0000-0800-0000F7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0</xdr:rowOff>
    </xdr:from>
    <xdr:to>
      <xdr:col>2</xdr:col>
      <xdr:colOff>0</xdr:colOff>
      <xdr:row>66</xdr:row>
      <xdr:rowOff>0</xdr:rowOff>
    </xdr:to>
    <xdr:graphicFrame macro="">
      <xdr:nvGraphicFramePr>
        <xdr:cNvPr id="3534072" name="Chart 4">
          <a:extLst>
            <a:ext uri="{FF2B5EF4-FFF2-40B4-BE49-F238E27FC236}">
              <a16:creationId xmlns:a16="http://schemas.microsoft.com/office/drawing/2014/main" id="{00000000-0008-0000-0800-0000F8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66</xdr:row>
      <xdr:rowOff>0</xdr:rowOff>
    </xdr:from>
    <xdr:to>
      <xdr:col>2</xdr:col>
      <xdr:colOff>0</xdr:colOff>
      <xdr:row>66</xdr:row>
      <xdr:rowOff>0</xdr:rowOff>
    </xdr:to>
    <xdr:graphicFrame macro="">
      <xdr:nvGraphicFramePr>
        <xdr:cNvPr id="3534073" name="Chart 5">
          <a:extLst>
            <a:ext uri="{FF2B5EF4-FFF2-40B4-BE49-F238E27FC236}">
              <a16:creationId xmlns:a16="http://schemas.microsoft.com/office/drawing/2014/main" id="{00000000-0008-0000-0800-0000F9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47625</xdr:colOff>
      <xdr:row>35</xdr:row>
      <xdr:rowOff>9525</xdr:rowOff>
    </xdr:from>
    <xdr:to>
      <xdr:col>2</xdr:col>
      <xdr:colOff>3467100</xdr:colOff>
      <xdr:row>63</xdr:row>
      <xdr:rowOff>85725</xdr:rowOff>
    </xdr:to>
    <xdr:graphicFrame macro="">
      <xdr:nvGraphicFramePr>
        <xdr:cNvPr id="3534074" name="Gráfico 1">
          <a:extLst>
            <a:ext uri="{FF2B5EF4-FFF2-40B4-BE49-F238E27FC236}">
              <a16:creationId xmlns:a16="http://schemas.microsoft.com/office/drawing/2014/main" id="{00000000-0008-0000-0800-0000FA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58</xdr:row>
      <xdr:rowOff>0</xdr:rowOff>
    </xdr:from>
    <xdr:to>
      <xdr:col>2</xdr:col>
      <xdr:colOff>0</xdr:colOff>
      <xdr:row>58</xdr:row>
      <xdr:rowOff>0</xdr:rowOff>
    </xdr:to>
    <xdr:graphicFrame macro="">
      <xdr:nvGraphicFramePr>
        <xdr:cNvPr id="5060706" name="Chart 4">
          <a:extLst>
            <a:ext uri="{FF2B5EF4-FFF2-40B4-BE49-F238E27FC236}">
              <a16:creationId xmlns:a16="http://schemas.microsoft.com/office/drawing/2014/main" id="{00000000-0008-0000-0900-000062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58</xdr:row>
      <xdr:rowOff>0</xdr:rowOff>
    </xdr:from>
    <xdr:to>
      <xdr:col>2</xdr:col>
      <xdr:colOff>0</xdr:colOff>
      <xdr:row>58</xdr:row>
      <xdr:rowOff>0</xdr:rowOff>
    </xdr:to>
    <xdr:graphicFrame macro="">
      <xdr:nvGraphicFramePr>
        <xdr:cNvPr id="5060707" name="Chart 5">
          <a:extLst>
            <a:ext uri="{FF2B5EF4-FFF2-40B4-BE49-F238E27FC236}">
              <a16:creationId xmlns:a16="http://schemas.microsoft.com/office/drawing/2014/main" id="{00000000-0008-0000-0900-000063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61</xdr:row>
      <xdr:rowOff>0</xdr:rowOff>
    </xdr:from>
    <xdr:to>
      <xdr:col>2</xdr:col>
      <xdr:colOff>0</xdr:colOff>
      <xdr:row>61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61</xdr:row>
      <xdr:rowOff>0</xdr:rowOff>
    </xdr:from>
    <xdr:to>
      <xdr:col>2</xdr:col>
      <xdr:colOff>0</xdr:colOff>
      <xdr:row>61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</xdr:row>
      <xdr:rowOff>142875</xdr:rowOff>
    </xdr:from>
    <xdr:to>
      <xdr:col>5</xdr:col>
      <xdr:colOff>895350</xdr:colOff>
      <xdr:row>30</xdr:row>
      <xdr:rowOff>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95250</xdr:rowOff>
    </xdr:from>
    <xdr:to>
      <xdr:col>5</xdr:col>
      <xdr:colOff>885825</xdr:colOff>
      <xdr:row>59</xdr:row>
      <xdr:rowOff>95250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3</xdr:col>
      <xdr:colOff>0</xdr:colOff>
      <xdr:row>64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64</xdr:row>
      <xdr:rowOff>0</xdr:rowOff>
    </xdr:from>
    <xdr:to>
      <xdr:col>3</xdr:col>
      <xdr:colOff>0</xdr:colOff>
      <xdr:row>64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2</xdr:col>
      <xdr:colOff>0</xdr:colOff>
      <xdr:row>33</xdr:row>
      <xdr:rowOff>0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33</xdr:row>
      <xdr:rowOff>0</xdr:rowOff>
    </xdr:from>
    <xdr:to>
      <xdr:col>2</xdr:col>
      <xdr:colOff>0</xdr:colOff>
      <xdr:row>33</xdr:row>
      <xdr:rowOff>0</xdr:rowOff>
    </xdr:to>
    <xdr:graphicFrame macro="">
      <xdr:nvGraphicFramePr>
        <xdr:cNvPr id="9" name="Chart 5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2</xdr:col>
      <xdr:colOff>0</xdr:colOff>
      <xdr:row>101</xdr:row>
      <xdr:rowOff>0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76200</xdr:colOff>
      <xdr:row>101</xdr:row>
      <xdr:rowOff>0</xdr:rowOff>
    </xdr:from>
    <xdr:to>
      <xdr:col>2</xdr:col>
      <xdr:colOff>0</xdr:colOff>
      <xdr:row>101</xdr:row>
      <xdr:rowOff>0</xdr:rowOff>
    </xdr:to>
    <xdr:graphicFrame macro="">
      <xdr:nvGraphicFramePr>
        <xdr:cNvPr id="11" name="Chart 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33866</xdr:colOff>
      <xdr:row>36</xdr:row>
      <xdr:rowOff>76200</xdr:rowOff>
    </xdr:from>
    <xdr:to>
      <xdr:col>4</xdr:col>
      <xdr:colOff>582083</xdr:colOff>
      <xdr:row>63</xdr:row>
      <xdr:rowOff>211667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INFORMACI&#211;N%20ESTAD&#205;STICA\GUIAS%20DE%20NUEVO%20FORMATO%202003\PERU%20FORESTAL-IMPRIMIR\PERU%20FOREST%202003\ANUARIOS\PERU%20FORESTAL%202001\EXPORTACIONES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ANUARIOS\PERU%20FORESTAL%202001\EXPORTACIONES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acheco\COMPARTIDA\ANUARIOS\PERU%20FORESTAL%202001\EXPORTACIONES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PERU%20FOREST%202003\ANUARIOS\PERU%20FORESTAL%202001\EXPORTACIONES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  <sheetName val="PARQUET X SP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Documento_de_Microsoft_Word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G59"/>
  <sheetViews>
    <sheetView tabSelected="1" workbookViewId="0">
      <selection activeCell="H1" sqref="H1"/>
    </sheetView>
  </sheetViews>
  <sheetFormatPr baseColWidth="10" defaultRowHeight="12.75" x14ac:dyDescent="0.2"/>
  <cols>
    <col min="1" max="1" width="1" customWidth="1"/>
    <col min="3" max="4" width="15.85546875" customWidth="1"/>
    <col min="5" max="5" width="18.140625" customWidth="1"/>
    <col min="6" max="6" width="15" customWidth="1"/>
  </cols>
  <sheetData>
    <row r="1" spans="2:7" x14ac:dyDescent="0.2">
      <c r="B1" s="157"/>
      <c r="C1" s="157"/>
      <c r="D1" s="157"/>
      <c r="E1" s="157"/>
      <c r="F1" s="157"/>
      <c r="G1" s="157"/>
    </row>
    <row r="2" spans="2:7" x14ac:dyDescent="0.2">
      <c r="B2" s="157"/>
      <c r="C2" s="157"/>
      <c r="D2" s="157"/>
      <c r="E2" s="157"/>
      <c r="F2" s="157"/>
      <c r="G2" s="157"/>
    </row>
    <row r="3" spans="2:7" x14ac:dyDescent="0.2">
      <c r="B3" s="157"/>
      <c r="C3" s="157"/>
      <c r="D3" s="157"/>
      <c r="E3" s="157"/>
      <c r="F3" s="157"/>
      <c r="G3" s="157"/>
    </row>
    <row r="4" spans="2:7" x14ac:dyDescent="0.2">
      <c r="B4" s="157"/>
      <c r="C4" s="157"/>
      <c r="D4" s="157"/>
      <c r="E4" s="157"/>
      <c r="F4" s="157"/>
      <c r="G4" s="157"/>
    </row>
    <row r="5" spans="2:7" x14ac:dyDescent="0.2">
      <c r="B5" s="157"/>
      <c r="C5" s="157"/>
      <c r="D5" s="157"/>
      <c r="E5" s="157"/>
      <c r="F5" s="157"/>
      <c r="G5" s="157"/>
    </row>
    <row r="6" spans="2:7" x14ac:dyDescent="0.2">
      <c r="B6" s="157"/>
      <c r="C6" s="157"/>
      <c r="D6" s="157"/>
      <c r="E6" s="157"/>
      <c r="F6" s="157"/>
      <c r="G6" s="157"/>
    </row>
    <row r="7" spans="2:7" x14ac:dyDescent="0.2">
      <c r="B7" s="157"/>
      <c r="C7" s="157"/>
      <c r="D7" s="157"/>
      <c r="E7" s="157"/>
      <c r="F7" s="157"/>
      <c r="G7" s="157"/>
    </row>
    <row r="8" spans="2:7" x14ac:dyDescent="0.2">
      <c r="B8" s="157"/>
      <c r="C8" s="157"/>
      <c r="D8" s="157"/>
      <c r="E8" s="157"/>
      <c r="F8" s="157"/>
      <c r="G8" s="157"/>
    </row>
    <row r="9" spans="2:7" x14ac:dyDescent="0.2">
      <c r="B9" s="157"/>
      <c r="C9" s="157"/>
      <c r="D9" s="157"/>
      <c r="E9" s="157"/>
      <c r="F9" s="157"/>
      <c r="G9" s="157"/>
    </row>
    <row r="10" spans="2:7" x14ac:dyDescent="0.2">
      <c r="B10" s="157"/>
      <c r="C10" s="157"/>
      <c r="D10" s="157"/>
      <c r="E10" s="157"/>
      <c r="F10" s="157"/>
      <c r="G10" s="157"/>
    </row>
    <row r="11" spans="2:7" x14ac:dyDescent="0.2">
      <c r="B11" s="157"/>
      <c r="C11" s="157"/>
      <c r="D11" s="157"/>
      <c r="E11" s="157"/>
      <c r="F11" s="157"/>
      <c r="G11" s="157"/>
    </row>
    <row r="12" spans="2:7" x14ac:dyDescent="0.2">
      <c r="B12" s="157"/>
      <c r="C12" s="157"/>
      <c r="D12" s="157"/>
      <c r="E12" s="157"/>
      <c r="F12" s="157"/>
      <c r="G12" s="157"/>
    </row>
    <row r="13" spans="2:7" x14ac:dyDescent="0.2">
      <c r="B13" s="157"/>
      <c r="C13" s="157"/>
      <c r="D13" s="157"/>
      <c r="E13" s="157"/>
      <c r="F13" s="157"/>
      <c r="G13" s="157"/>
    </row>
    <row r="14" spans="2:7" x14ac:dyDescent="0.2">
      <c r="B14" s="157"/>
      <c r="C14" s="157"/>
      <c r="D14" s="157"/>
      <c r="E14" s="157"/>
      <c r="F14" s="157"/>
      <c r="G14" s="157"/>
    </row>
    <row r="15" spans="2:7" x14ac:dyDescent="0.2">
      <c r="B15" s="157"/>
      <c r="C15" s="157"/>
      <c r="D15" s="157"/>
      <c r="E15" s="157"/>
      <c r="F15" s="157"/>
      <c r="G15" s="157"/>
    </row>
    <row r="16" spans="2:7" x14ac:dyDescent="0.2">
      <c r="B16" s="157"/>
      <c r="C16" s="157"/>
      <c r="D16" s="157"/>
      <c r="E16" s="157"/>
      <c r="F16" s="157"/>
      <c r="G16" s="157"/>
    </row>
    <row r="17" spans="2:7" x14ac:dyDescent="0.2">
      <c r="B17" s="157"/>
      <c r="C17" s="157"/>
      <c r="D17" s="157"/>
      <c r="E17" s="157"/>
      <c r="F17" s="157"/>
      <c r="G17" s="157"/>
    </row>
    <row r="18" spans="2:7" x14ac:dyDescent="0.2">
      <c r="B18" s="157"/>
      <c r="C18" s="157"/>
      <c r="D18" s="157"/>
      <c r="E18" s="157"/>
      <c r="F18" s="157"/>
      <c r="G18" s="157"/>
    </row>
    <row r="19" spans="2:7" x14ac:dyDescent="0.2">
      <c r="B19" s="157"/>
      <c r="C19" s="157"/>
      <c r="D19" s="157"/>
      <c r="E19" s="157"/>
      <c r="F19" s="157"/>
      <c r="G19" s="157"/>
    </row>
    <row r="20" spans="2:7" x14ac:dyDescent="0.2">
      <c r="B20" s="157"/>
      <c r="C20" s="157"/>
      <c r="D20" s="157"/>
      <c r="E20" s="157"/>
      <c r="F20" s="157"/>
      <c r="G20" s="157"/>
    </row>
    <row r="21" spans="2:7" x14ac:dyDescent="0.2">
      <c r="B21" s="157"/>
      <c r="C21" s="157"/>
      <c r="D21" s="157"/>
      <c r="E21" s="157"/>
      <c r="F21" s="157"/>
      <c r="G21" s="157"/>
    </row>
    <row r="22" spans="2:7" x14ac:dyDescent="0.2">
      <c r="B22" s="157"/>
      <c r="C22" s="157"/>
      <c r="D22" s="157"/>
      <c r="E22" s="157"/>
      <c r="F22" s="157"/>
      <c r="G22" s="157"/>
    </row>
    <row r="23" spans="2:7" x14ac:dyDescent="0.2">
      <c r="B23" s="157"/>
      <c r="C23" s="157"/>
      <c r="D23" s="157"/>
      <c r="E23" s="157"/>
      <c r="F23" s="157"/>
      <c r="G23" s="157"/>
    </row>
    <row r="24" spans="2:7" x14ac:dyDescent="0.2">
      <c r="B24" s="157"/>
      <c r="C24" s="157"/>
      <c r="D24" s="157"/>
      <c r="E24" s="157"/>
      <c r="F24" s="157"/>
      <c r="G24" s="157"/>
    </row>
    <row r="25" spans="2:7" x14ac:dyDescent="0.2">
      <c r="B25" s="157"/>
      <c r="C25" s="157"/>
      <c r="D25" s="157"/>
      <c r="E25" s="157"/>
      <c r="F25" s="157"/>
      <c r="G25" s="157"/>
    </row>
    <row r="26" spans="2:7" x14ac:dyDescent="0.2">
      <c r="B26" s="157"/>
      <c r="C26" s="157"/>
      <c r="D26" s="157"/>
      <c r="E26" s="157"/>
      <c r="F26" s="157"/>
      <c r="G26" s="157"/>
    </row>
    <row r="27" spans="2:7" x14ac:dyDescent="0.2">
      <c r="B27" s="157"/>
      <c r="C27" s="157"/>
      <c r="D27" s="157"/>
      <c r="E27" s="157"/>
      <c r="F27" s="157"/>
      <c r="G27" s="157"/>
    </row>
    <row r="28" spans="2:7" x14ac:dyDescent="0.2">
      <c r="B28" s="157"/>
      <c r="C28" s="157"/>
      <c r="D28" s="157"/>
      <c r="E28" s="157"/>
      <c r="F28" s="157"/>
      <c r="G28" s="157"/>
    </row>
    <row r="29" spans="2:7" x14ac:dyDescent="0.2">
      <c r="B29" s="157"/>
      <c r="C29" s="157"/>
      <c r="D29" s="157"/>
      <c r="E29" s="157"/>
      <c r="F29" s="157"/>
      <c r="G29" s="157"/>
    </row>
    <row r="30" spans="2:7" x14ac:dyDescent="0.2">
      <c r="B30" s="157"/>
      <c r="C30" s="157"/>
      <c r="D30" s="157"/>
      <c r="E30" s="157"/>
      <c r="F30" s="157"/>
      <c r="G30" s="157"/>
    </row>
    <row r="31" spans="2:7" x14ac:dyDescent="0.2">
      <c r="B31" s="157"/>
      <c r="C31" s="157"/>
      <c r="D31" s="157"/>
      <c r="E31" s="157"/>
      <c r="F31" s="157"/>
      <c r="G31" s="157"/>
    </row>
    <row r="32" spans="2:7" x14ac:dyDescent="0.2">
      <c r="B32" s="157"/>
      <c r="C32" s="157"/>
      <c r="D32" s="157"/>
      <c r="E32" s="157"/>
      <c r="F32" s="157"/>
      <c r="G32" s="157"/>
    </row>
    <row r="33" spans="2:7" x14ac:dyDescent="0.2">
      <c r="B33" s="157"/>
      <c r="C33" s="157"/>
      <c r="D33" s="157"/>
      <c r="E33" s="157"/>
      <c r="F33" s="157"/>
      <c r="G33" s="157"/>
    </row>
    <row r="34" spans="2:7" x14ac:dyDescent="0.2">
      <c r="B34" s="157"/>
      <c r="C34" s="157"/>
      <c r="D34" s="157"/>
      <c r="E34" s="157"/>
      <c r="F34" s="157"/>
      <c r="G34" s="157"/>
    </row>
    <row r="35" spans="2:7" x14ac:dyDescent="0.2">
      <c r="B35" s="157"/>
      <c r="C35" s="157"/>
      <c r="D35" s="157"/>
      <c r="E35" s="157"/>
      <c r="F35" s="157"/>
      <c r="G35" s="157"/>
    </row>
    <row r="36" spans="2:7" x14ac:dyDescent="0.2">
      <c r="B36" s="157"/>
      <c r="C36" s="157"/>
      <c r="D36" s="157"/>
      <c r="E36" s="157"/>
      <c r="F36" s="157"/>
      <c r="G36" s="157"/>
    </row>
    <row r="37" spans="2:7" x14ac:dyDescent="0.2">
      <c r="B37" s="157"/>
      <c r="C37" s="157"/>
      <c r="D37" s="157"/>
      <c r="E37" s="157"/>
      <c r="F37" s="157"/>
      <c r="G37" s="157"/>
    </row>
    <row r="38" spans="2:7" x14ac:dyDescent="0.2">
      <c r="B38" s="157"/>
      <c r="C38" s="157"/>
      <c r="D38" s="157"/>
      <c r="E38" s="157"/>
      <c r="F38" s="157"/>
      <c r="G38" s="157"/>
    </row>
    <row r="39" spans="2:7" x14ac:dyDescent="0.2">
      <c r="B39" s="157"/>
      <c r="C39" s="157"/>
      <c r="D39" s="157"/>
      <c r="E39" s="157"/>
      <c r="F39" s="157"/>
      <c r="G39" s="157"/>
    </row>
    <row r="40" spans="2:7" x14ac:dyDescent="0.2">
      <c r="B40" s="157"/>
      <c r="C40" s="157"/>
      <c r="D40" s="157"/>
      <c r="E40" s="157"/>
      <c r="F40" s="157"/>
      <c r="G40" s="157"/>
    </row>
    <row r="41" spans="2:7" x14ac:dyDescent="0.2">
      <c r="B41" s="157"/>
      <c r="C41" s="157"/>
      <c r="D41" s="157"/>
      <c r="E41" s="157"/>
      <c r="F41" s="157"/>
      <c r="G41" s="157"/>
    </row>
    <row r="42" spans="2:7" x14ac:dyDescent="0.2">
      <c r="B42" s="157"/>
      <c r="C42" s="157"/>
      <c r="D42" s="157"/>
      <c r="E42" s="157"/>
      <c r="F42" s="157"/>
      <c r="G42" s="157"/>
    </row>
    <row r="43" spans="2:7" x14ac:dyDescent="0.2">
      <c r="B43" s="157"/>
      <c r="C43" s="157"/>
      <c r="D43" s="157"/>
      <c r="E43" s="157"/>
      <c r="F43" s="157"/>
      <c r="G43" s="157"/>
    </row>
    <row r="44" spans="2:7" x14ac:dyDescent="0.2">
      <c r="B44" s="157"/>
      <c r="C44" s="157"/>
      <c r="D44" s="157"/>
      <c r="E44" s="157"/>
      <c r="F44" s="157"/>
      <c r="G44" s="157"/>
    </row>
    <row r="45" spans="2:7" x14ac:dyDescent="0.2">
      <c r="B45" s="157"/>
      <c r="C45" s="157"/>
      <c r="D45" s="157"/>
      <c r="E45" s="157"/>
      <c r="F45" s="157"/>
      <c r="G45" s="157"/>
    </row>
    <row r="46" spans="2:7" x14ac:dyDescent="0.2">
      <c r="B46" s="157"/>
      <c r="C46" s="157"/>
      <c r="D46" s="157"/>
      <c r="E46" s="157"/>
      <c r="F46" s="157"/>
      <c r="G46" s="157"/>
    </row>
    <row r="47" spans="2:7" x14ac:dyDescent="0.2">
      <c r="B47" s="157"/>
      <c r="C47" s="157"/>
      <c r="D47" s="157"/>
      <c r="E47" s="157"/>
      <c r="F47" s="157"/>
      <c r="G47" s="157"/>
    </row>
    <row r="48" spans="2:7" x14ac:dyDescent="0.2">
      <c r="B48" s="157"/>
      <c r="C48" s="157"/>
      <c r="D48" s="157"/>
      <c r="E48" s="157"/>
      <c r="F48" s="157"/>
      <c r="G48" s="157"/>
    </row>
    <row r="49" spans="2:7" x14ac:dyDescent="0.2">
      <c r="B49" s="157"/>
      <c r="C49" s="157"/>
      <c r="D49" s="157"/>
      <c r="E49" s="157"/>
      <c r="F49" s="157"/>
      <c r="G49" s="157"/>
    </row>
    <row r="50" spans="2:7" x14ac:dyDescent="0.2">
      <c r="B50" s="157"/>
      <c r="C50" s="157"/>
      <c r="D50" s="157"/>
      <c r="E50" s="157"/>
      <c r="F50" s="157"/>
      <c r="G50" s="157"/>
    </row>
    <row r="51" spans="2:7" x14ac:dyDescent="0.2">
      <c r="B51" s="157"/>
      <c r="C51" s="157"/>
      <c r="D51" s="157"/>
      <c r="E51" s="157"/>
      <c r="F51" s="157"/>
      <c r="G51" s="157"/>
    </row>
    <row r="52" spans="2:7" x14ac:dyDescent="0.2">
      <c r="B52" s="157"/>
      <c r="C52" s="157"/>
      <c r="D52" s="157"/>
      <c r="E52" s="157"/>
      <c r="F52" s="157"/>
      <c r="G52" s="157"/>
    </row>
    <row r="53" spans="2:7" x14ac:dyDescent="0.2">
      <c r="B53" s="157"/>
      <c r="C53" s="157"/>
      <c r="D53" s="157"/>
      <c r="E53" s="157"/>
      <c r="F53" s="157"/>
      <c r="G53" s="157"/>
    </row>
    <row r="54" spans="2:7" x14ac:dyDescent="0.2">
      <c r="B54" s="157"/>
      <c r="C54" s="157"/>
      <c r="D54" s="157"/>
      <c r="E54" s="157"/>
      <c r="F54" s="157"/>
      <c r="G54" s="157"/>
    </row>
    <row r="55" spans="2:7" x14ac:dyDescent="0.2">
      <c r="B55" s="157"/>
      <c r="C55" s="157"/>
      <c r="D55" s="157"/>
      <c r="E55" s="157"/>
      <c r="F55" s="157"/>
      <c r="G55" s="157"/>
    </row>
    <row r="56" spans="2:7" x14ac:dyDescent="0.2">
      <c r="B56" s="157"/>
      <c r="C56" s="157"/>
      <c r="D56" s="157"/>
      <c r="E56" s="157"/>
      <c r="F56" s="157"/>
      <c r="G56" s="157"/>
    </row>
    <row r="57" spans="2:7" x14ac:dyDescent="0.2">
      <c r="B57" s="157"/>
      <c r="C57" s="157"/>
      <c r="D57" s="157"/>
      <c r="E57" s="157"/>
      <c r="F57" s="157"/>
      <c r="G57" s="157"/>
    </row>
    <row r="58" spans="2:7" x14ac:dyDescent="0.2">
      <c r="B58" s="157"/>
      <c r="C58" s="157"/>
      <c r="D58" s="157"/>
      <c r="E58" s="157"/>
      <c r="F58" s="157"/>
      <c r="G58" s="157"/>
    </row>
    <row r="59" spans="2:7" x14ac:dyDescent="0.2">
      <c r="B59" s="157"/>
      <c r="C59" s="157"/>
      <c r="D59" s="157"/>
      <c r="E59" s="157"/>
      <c r="F59" s="157"/>
      <c r="G59" s="157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6385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6</xdr:col>
                <xdr:colOff>723900</xdr:colOff>
                <xdr:row>57</xdr:row>
                <xdr:rowOff>57150</xdr:rowOff>
              </to>
            </anchor>
          </objectPr>
        </oleObject>
      </mc:Choice>
      <mc:Fallback>
        <oleObject progId="Word.Document.8" shapeId="1638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92D050"/>
  </sheetPr>
  <dimension ref="A1:G155"/>
  <sheetViews>
    <sheetView topLeftCell="A48" zoomScaleNormal="100" workbookViewId="0">
      <selection activeCell="A5" sqref="A5:C56"/>
    </sheetView>
  </sheetViews>
  <sheetFormatPr baseColWidth="10" defaultRowHeight="12.75" x14ac:dyDescent="0.2"/>
  <cols>
    <col min="1" max="1" width="30.5703125" customWidth="1"/>
    <col min="2" max="2" width="33.140625" customWidth="1"/>
    <col min="3" max="3" width="18.85546875" style="98" customWidth="1"/>
  </cols>
  <sheetData>
    <row r="1" spans="1:7" ht="24" customHeight="1" x14ac:dyDescent="0.2">
      <c r="A1" s="103" t="s">
        <v>199</v>
      </c>
      <c r="B1" s="102"/>
      <c r="C1" s="38"/>
    </row>
    <row r="2" spans="1:7" ht="8.25" customHeight="1" x14ac:dyDescent="0.2">
      <c r="A2" s="104"/>
      <c r="B2" s="7"/>
      <c r="C2" s="7"/>
    </row>
    <row r="3" spans="1:7" s="11" customFormat="1" ht="12" customHeight="1" x14ac:dyDescent="0.2">
      <c r="A3" s="31" t="s">
        <v>223</v>
      </c>
      <c r="B3" s="341" t="s">
        <v>191</v>
      </c>
      <c r="C3" s="341"/>
    </row>
    <row r="4" spans="1:7" s="11" customFormat="1" x14ac:dyDescent="0.2">
      <c r="B4" s="341" t="s">
        <v>235</v>
      </c>
      <c r="C4" s="341"/>
    </row>
    <row r="5" spans="1:7" s="11" customFormat="1" ht="13.5" thickBot="1" x14ac:dyDescent="0.25">
      <c r="A5" s="334" t="s">
        <v>118</v>
      </c>
      <c r="B5" s="335"/>
      <c r="C5" s="122" t="s">
        <v>117</v>
      </c>
    </row>
    <row r="6" spans="1:7" s="11" customFormat="1" x14ac:dyDescent="0.2">
      <c r="A6" s="336" t="s">
        <v>198</v>
      </c>
      <c r="B6" s="338" t="s">
        <v>34</v>
      </c>
      <c r="C6" s="122" t="s">
        <v>91</v>
      </c>
    </row>
    <row r="7" spans="1:7" s="11" customFormat="1" ht="11.25" customHeight="1" thickBot="1" x14ac:dyDescent="0.25">
      <c r="A7" s="337"/>
      <c r="B7" s="337"/>
      <c r="C7" s="123" t="s">
        <v>10</v>
      </c>
    </row>
    <row r="8" spans="1:7" s="14" customFormat="1" ht="12.6" customHeight="1" x14ac:dyDescent="0.2">
      <c r="A8" s="14" t="s">
        <v>136</v>
      </c>
      <c r="B8" s="27" t="s">
        <v>55</v>
      </c>
      <c r="C8" s="86">
        <v>2775.8803611859839</v>
      </c>
    </row>
    <row r="9" spans="1:7" s="14" customFormat="1" ht="12.6" customHeight="1" x14ac:dyDescent="0.2">
      <c r="A9" s="14" t="s">
        <v>197</v>
      </c>
      <c r="B9" s="32" t="s">
        <v>67</v>
      </c>
      <c r="C9" s="86">
        <v>67.076657142855765</v>
      </c>
    </row>
    <row r="10" spans="1:7" s="14" customFormat="1" ht="12.6" customHeight="1" x14ac:dyDescent="0.2">
      <c r="A10" s="25" t="s">
        <v>147</v>
      </c>
      <c r="B10" s="25" t="s">
        <v>71</v>
      </c>
      <c r="C10" s="37">
        <v>2612.6785041666662</v>
      </c>
    </row>
    <row r="11" spans="1:7" s="14" customFormat="1" ht="12.6" customHeight="1" x14ac:dyDescent="0.2">
      <c r="A11" s="25" t="s">
        <v>165</v>
      </c>
      <c r="B11" s="32" t="s">
        <v>23</v>
      </c>
      <c r="C11" s="86">
        <v>4705.7327202380966</v>
      </c>
    </row>
    <row r="12" spans="1:7" s="14" customFormat="1" ht="12.6" customHeight="1" x14ac:dyDescent="0.2">
      <c r="A12" s="14" t="s">
        <v>59</v>
      </c>
      <c r="B12" s="32" t="s">
        <v>3</v>
      </c>
      <c r="C12" s="86">
        <v>2716.6060198412697</v>
      </c>
    </row>
    <row r="13" spans="1:7" s="14" customFormat="1" ht="12.6" customHeight="1" x14ac:dyDescent="0.2">
      <c r="A13" s="14" t="s">
        <v>148</v>
      </c>
      <c r="B13" s="32" t="s">
        <v>66</v>
      </c>
      <c r="C13" s="86">
        <v>18082.018300240336</v>
      </c>
    </row>
    <row r="14" spans="1:7" s="14" customFormat="1" ht="12.6" customHeight="1" x14ac:dyDescent="0.2">
      <c r="A14" s="14" t="s">
        <v>119</v>
      </c>
      <c r="B14" s="32" t="s">
        <v>16</v>
      </c>
      <c r="C14" s="86">
        <v>3179.526507936509</v>
      </c>
      <c r="E14" s="10"/>
      <c r="F14" s="10"/>
      <c r="G14" s="10"/>
    </row>
    <row r="15" spans="1:7" s="14" customFormat="1" ht="12.6" customHeight="1" x14ac:dyDescent="0.2">
      <c r="A15" s="14" t="s">
        <v>120</v>
      </c>
      <c r="B15" s="32" t="s">
        <v>39</v>
      </c>
      <c r="C15" s="86">
        <v>514.44645032944027</v>
      </c>
    </row>
    <row r="16" spans="1:7" s="14" customFormat="1" ht="12.6" customHeight="1" x14ac:dyDescent="0.2">
      <c r="A16" s="34" t="s">
        <v>121</v>
      </c>
      <c r="B16" s="153" t="s">
        <v>61</v>
      </c>
      <c r="C16" s="86">
        <v>4107.0042698412653</v>
      </c>
    </row>
    <row r="17" spans="1:7" s="34" customFormat="1" ht="12.6" customHeight="1" x14ac:dyDescent="0.2">
      <c r="A17" s="25" t="s">
        <v>15</v>
      </c>
      <c r="B17" s="25" t="s">
        <v>19</v>
      </c>
      <c r="C17" s="37">
        <v>879.20950309523812</v>
      </c>
      <c r="E17" s="14"/>
      <c r="F17" s="14"/>
      <c r="G17" s="14"/>
    </row>
    <row r="18" spans="1:7" s="14" customFormat="1" ht="12.6" customHeight="1" x14ac:dyDescent="0.2">
      <c r="A18" s="14" t="s">
        <v>58</v>
      </c>
      <c r="B18" s="32"/>
      <c r="C18" s="86">
        <v>1093.0774189128483</v>
      </c>
    </row>
    <row r="19" spans="1:7" s="14" customFormat="1" ht="12.6" customHeight="1" x14ac:dyDescent="0.2">
      <c r="A19" s="14" t="s">
        <v>167</v>
      </c>
      <c r="B19" s="32" t="s">
        <v>88</v>
      </c>
      <c r="C19" s="86">
        <v>2888.5896190476187</v>
      </c>
    </row>
    <row r="20" spans="1:7" s="14" customFormat="1" ht="12.6" customHeight="1" x14ac:dyDescent="0.2">
      <c r="A20" s="14" t="s">
        <v>138</v>
      </c>
      <c r="B20" s="27"/>
      <c r="C20" s="86">
        <v>13629.96107553909</v>
      </c>
    </row>
    <row r="21" spans="1:7" s="14" customFormat="1" ht="12.6" customHeight="1" x14ac:dyDescent="0.2">
      <c r="A21" s="14" t="s">
        <v>158</v>
      </c>
      <c r="B21" s="59" t="s">
        <v>43</v>
      </c>
      <c r="C21" s="86">
        <v>14878.502657569632</v>
      </c>
    </row>
    <row r="22" spans="1:7" s="14" customFormat="1" ht="12.6" customHeight="1" x14ac:dyDescent="0.2">
      <c r="A22" s="14" t="s">
        <v>123</v>
      </c>
      <c r="B22" s="32" t="s">
        <v>86</v>
      </c>
      <c r="C22" s="86">
        <v>659.03219190476148</v>
      </c>
    </row>
    <row r="23" spans="1:7" s="14" customFormat="1" ht="12.6" customHeight="1" x14ac:dyDescent="0.2">
      <c r="A23" s="14" t="s">
        <v>124</v>
      </c>
      <c r="B23" s="32" t="s">
        <v>13</v>
      </c>
      <c r="C23" s="86">
        <v>63728.379355884979</v>
      </c>
    </row>
    <row r="24" spans="1:7" s="14" customFormat="1" ht="12.6" customHeight="1" x14ac:dyDescent="0.2">
      <c r="A24" s="14" t="s">
        <v>125</v>
      </c>
      <c r="B24" s="32" t="s">
        <v>40</v>
      </c>
      <c r="C24" s="37">
        <v>1659.5626723809523</v>
      </c>
    </row>
    <row r="25" spans="1:7" s="14" customFormat="1" ht="12.6" customHeight="1" x14ac:dyDescent="0.2">
      <c r="A25" s="14" t="s">
        <v>126</v>
      </c>
      <c r="B25" s="59" t="s">
        <v>36</v>
      </c>
      <c r="C25" s="86">
        <v>913.0836427489412</v>
      </c>
    </row>
    <row r="26" spans="1:7" s="14" customFormat="1" ht="12.6" customHeight="1" x14ac:dyDescent="0.2">
      <c r="A26" s="14" t="s">
        <v>151</v>
      </c>
      <c r="B26" s="32" t="s">
        <v>50</v>
      </c>
      <c r="C26" s="86">
        <v>6177.1620642857133</v>
      </c>
    </row>
    <row r="27" spans="1:7" s="14" customFormat="1" ht="12.6" customHeight="1" x14ac:dyDescent="0.2">
      <c r="A27" s="14" t="s">
        <v>127</v>
      </c>
      <c r="B27" s="32"/>
      <c r="C27" s="86">
        <v>1980.3290833333328</v>
      </c>
    </row>
    <row r="28" spans="1:7" s="14" customFormat="1" ht="12.6" customHeight="1" x14ac:dyDescent="0.2">
      <c r="A28" s="14" t="s">
        <v>139</v>
      </c>
      <c r="B28" s="59" t="s">
        <v>56</v>
      </c>
      <c r="C28" s="86">
        <v>12157.071012987015</v>
      </c>
    </row>
    <row r="29" spans="1:7" s="14" customFormat="1" ht="12.6" customHeight="1" x14ac:dyDescent="0.2">
      <c r="A29" s="143" t="s">
        <v>140</v>
      </c>
      <c r="B29" s="32" t="s">
        <v>42</v>
      </c>
      <c r="C29" s="86">
        <v>2272.5852614555261</v>
      </c>
    </row>
    <row r="30" spans="1:7" s="14" customFormat="1" ht="12.6" customHeight="1" x14ac:dyDescent="0.2">
      <c r="A30" s="17" t="s">
        <v>128</v>
      </c>
      <c r="B30" s="59" t="s">
        <v>52</v>
      </c>
      <c r="C30" s="37">
        <v>377.70587647124921</v>
      </c>
    </row>
    <row r="31" spans="1:7" s="14" customFormat="1" ht="12.6" customHeight="1" x14ac:dyDescent="0.2">
      <c r="A31" s="17" t="s">
        <v>160</v>
      </c>
      <c r="B31" s="32" t="s">
        <v>20</v>
      </c>
      <c r="C31" s="86">
        <v>67.461659722222066</v>
      </c>
    </row>
    <row r="32" spans="1:7" s="14" customFormat="1" ht="12.6" customHeight="1" x14ac:dyDescent="0.2">
      <c r="A32" s="17" t="s">
        <v>215</v>
      </c>
      <c r="B32" s="32" t="s">
        <v>178</v>
      </c>
      <c r="C32" s="86">
        <v>2683.3204143366252</v>
      </c>
    </row>
    <row r="33" spans="1:7" s="14" customFormat="1" ht="12.6" customHeight="1" x14ac:dyDescent="0.2">
      <c r="A33" s="14" t="s">
        <v>152</v>
      </c>
      <c r="B33" s="32" t="s">
        <v>75</v>
      </c>
      <c r="C33" s="86">
        <v>3316.8180058400703</v>
      </c>
    </row>
    <row r="34" spans="1:7" s="14" customFormat="1" ht="12.6" customHeight="1" x14ac:dyDescent="0.2">
      <c r="A34" s="14" t="s">
        <v>129</v>
      </c>
      <c r="B34" s="32" t="s">
        <v>38</v>
      </c>
      <c r="C34" s="86">
        <v>14990.450221181487</v>
      </c>
    </row>
    <row r="35" spans="1:7" s="14" customFormat="1" ht="12.6" customHeight="1" x14ac:dyDescent="0.2">
      <c r="A35" s="14" t="s">
        <v>216</v>
      </c>
      <c r="B35" s="32" t="s">
        <v>51</v>
      </c>
      <c r="C35" s="86">
        <v>4226.8823571428557</v>
      </c>
    </row>
    <row r="36" spans="1:7" s="14" customFormat="1" ht="12.6" customHeight="1" x14ac:dyDescent="0.2">
      <c r="A36" s="14" t="s">
        <v>142</v>
      </c>
      <c r="B36" s="32" t="s">
        <v>65</v>
      </c>
      <c r="C36" s="86">
        <v>787.63250595238082</v>
      </c>
    </row>
    <row r="37" spans="1:7" s="14" customFormat="1" ht="12.6" customHeight="1" x14ac:dyDescent="0.2">
      <c r="A37" s="25" t="s">
        <v>143</v>
      </c>
      <c r="B37" s="25" t="s">
        <v>53</v>
      </c>
      <c r="C37" s="37">
        <v>2025.1381915715256</v>
      </c>
    </row>
    <row r="38" spans="1:7" s="14" customFormat="1" ht="12.6" customHeight="1" x14ac:dyDescent="0.2">
      <c r="A38" s="14" t="s">
        <v>185</v>
      </c>
      <c r="B38" s="32" t="s">
        <v>48</v>
      </c>
      <c r="C38" s="86">
        <v>5144.5422857142858</v>
      </c>
    </row>
    <row r="39" spans="1:7" s="10" customFormat="1" ht="12.6" customHeight="1" x14ac:dyDescent="0.2">
      <c r="A39" s="25" t="s">
        <v>130</v>
      </c>
      <c r="B39" s="25" t="s">
        <v>41</v>
      </c>
      <c r="C39" s="37">
        <v>6344.5778323023296</v>
      </c>
      <c r="E39" s="14"/>
      <c r="F39" s="14"/>
      <c r="G39" s="14"/>
    </row>
    <row r="40" spans="1:7" s="14" customFormat="1" ht="12.6" customHeight="1" x14ac:dyDescent="0.2">
      <c r="A40" s="25" t="s">
        <v>144</v>
      </c>
      <c r="B40" s="25" t="s">
        <v>2</v>
      </c>
      <c r="C40" s="37">
        <v>2703.5347395765339</v>
      </c>
    </row>
    <row r="41" spans="1:7" s="14" customFormat="1" ht="12.6" customHeight="1" x14ac:dyDescent="0.2">
      <c r="A41" s="14" t="s">
        <v>162</v>
      </c>
      <c r="B41" s="25" t="s">
        <v>6</v>
      </c>
      <c r="C41" s="37">
        <v>1208.907037698413</v>
      </c>
    </row>
    <row r="42" spans="1:7" s="14" customFormat="1" ht="12.6" customHeight="1" x14ac:dyDescent="0.2">
      <c r="A42" s="14" t="s">
        <v>145</v>
      </c>
      <c r="B42" s="32"/>
      <c r="C42" s="86">
        <v>14.164833333334172</v>
      </c>
    </row>
    <row r="43" spans="1:7" ht="12.6" customHeight="1" x14ac:dyDescent="0.2">
      <c r="A43" s="28" t="s">
        <v>170</v>
      </c>
      <c r="B43" s="61" t="s">
        <v>47</v>
      </c>
      <c r="C43" s="86">
        <v>4714.2779523809531</v>
      </c>
      <c r="E43" s="14"/>
      <c r="F43" s="14"/>
      <c r="G43" s="14"/>
    </row>
    <row r="44" spans="1:7" s="7" customFormat="1" ht="12.6" customHeight="1" x14ac:dyDescent="0.2">
      <c r="A44" s="34" t="s">
        <v>146</v>
      </c>
      <c r="B44" s="27" t="s">
        <v>1</v>
      </c>
      <c r="C44" s="86">
        <v>7490.8735705211075</v>
      </c>
      <c r="D44" s="14"/>
      <c r="E44" s="14"/>
      <c r="F44" s="14"/>
      <c r="G44" s="14"/>
    </row>
    <row r="45" spans="1:7" s="14" customFormat="1" ht="12.6" customHeight="1" x14ac:dyDescent="0.2">
      <c r="A45" s="14" t="s">
        <v>68</v>
      </c>
      <c r="B45" s="60" t="s">
        <v>45</v>
      </c>
      <c r="C45" s="86">
        <v>878.21333432539677</v>
      </c>
    </row>
    <row r="46" spans="1:7" s="14" customFormat="1" ht="12.6" customHeight="1" x14ac:dyDescent="0.2">
      <c r="A46" s="7" t="s">
        <v>131</v>
      </c>
      <c r="B46" s="27" t="s">
        <v>4</v>
      </c>
      <c r="C46" s="96">
        <v>1544.2938874034139</v>
      </c>
    </row>
    <row r="47" spans="1:7" s="14" customFormat="1" ht="12.6" customHeight="1" x14ac:dyDescent="0.2">
      <c r="A47" s="14" t="s">
        <v>132</v>
      </c>
      <c r="B47" s="32"/>
      <c r="C47" s="86">
        <v>9454.6195526919491</v>
      </c>
    </row>
    <row r="48" spans="1:7" s="14" customFormat="1" ht="12.6" customHeight="1" x14ac:dyDescent="0.2">
      <c r="A48" s="14" t="s">
        <v>153</v>
      </c>
      <c r="B48" s="14" t="s">
        <v>17</v>
      </c>
      <c r="C48" s="86">
        <v>46004.110378571422</v>
      </c>
    </row>
    <row r="49" spans="1:3" s="14" customFormat="1" ht="12.6" customHeight="1" x14ac:dyDescent="0.2">
      <c r="A49" s="14" t="s">
        <v>181</v>
      </c>
      <c r="B49" s="32" t="s">
        <v>46</v>
      </c>
      <c r="C49" s="86">
        <v>212.27962996031761</v>
      </c>
    </row>
    <row r="50" spans="1:3" s="14" customFormat="1" ht="12.6" customHeight="1" x14ac:dyDescent="0.2">
      <c r="A50" s="14" t="s">
        <v>134</v>
      </c>
      <c r="B50" s="32" t="s">
        <v>37</v>
      </c>
      <c r="C50" s="86">
        <v>73441.50071951485</v>
      </c>
    </row>
    <row r="51" spans="1:3" s="14" customFormat="1" ht="12.6" customHeight="1" x14ac:dyDescent="0.2">
      <c r="A51" s="14" t="s">
        <v>64</v>
      </c>
      <c r="B51" s="59"/>
      <c r="C51" s="86">
        <v>2881.6251677553146</v>
      </c>
    </row>
    <row r="52" spans="1:3" s="14" customFormat="1" ht="12.6" customHeight="1" x14ac:dyDescent="0.2">
      <c r="A52" s="14" t="s">
        <v>171</v>
      </c>
      <c r="B52" s="32" t="s">
        <v>54</v>
      </c>
      <c r="C52" s="86">
        <v>402.08397817460332</v>
      </c>
    </row>
    <row r="53" spans="1:3" s="14" customFormat="1" ht="12.6" customHeight="1" x14ac:dyDescent="0.2">
      <c r="A53" s="25" t="s">
        <v>155</v>
      </c>
      <c r="B53" s="32" t="s">
        <v>21</v>
      </c>
      <c r="C53" s="86">
        <v>1326.7585843066781</v>
      </c>
    </row>
    <row r="54" spans="1:3" s="14" customFormat="1" ht="12.6" customHeight="1" x14ac:dyDescent="0.2">
      <c r="A54" s="14" t="s">
        <v>195</v>
      </c>
      <c r="B54" s="32" t="s">
        <v>57</v>
      </c>
      <c r="C54" s="86">
        <v>15224.573020855787</v>
      </c>
    </row>
    <row r="55" spans="1:3" s="14" customFormat="1" ht="12.6" customHeight="1" thickBot="1" x14ac:dyDescent="0.25">
      <c r="A55" s="14" t="s">
        <v>173</v>
      </c>
      <c r="B55" s="32"/>
      <c r="C55" s="86">
        <v>94679.274470749951</v>
      </c>
    </row>
    <row r="56" spans="1:3" s="14" customFormat="1" ht="12.6" customHeight="1" thickTop="1" x14ac:dyDescent="0.2">
      <c r="A56" s="114" t="s">
        <v>35</v>
      </c>
      <c r="B56" s="114"/>
      <c r="C56" s="115">
        <f>SUM(C8:C55)</f>
        <v>463823.13555812318</v>
      </c>
    </row>
    <row r="57" spans="1:3" s="14" customFormat="1" ht="12.6" customHeight="1" x14ac:dyDescent="0.2">
      <c r="A57" s="100" t="s">
        <v>236</v>
      </c>
      <c r="B57" s="10"/>
      <c r="C57" s="101"/>
    </row>
    <row r="58" spans="1:3" s="14" customFormat="1" ht="12.6" customHeight="1" x14ac:dyDescent="0.2">
      <c r="A58" s="10" t="s">
        <v>193</v>
      </c>
      <c r="B58" s="25"/>
      <c r="C58" s="35"/>
    </row>
    <row r="59" spans="1:3" s="14" customFormat="1" ht="12.6" customHeight="1" x14ac:dyDescent="0.2">
      <c r="A59" s="71" t="s">
        <v>201</v>
      </c>
      <c r="B59" s="89"/>
      <c r="C59" s="94"/>
    </row>
    <row r="60" spans="1:3" s="14" customFormat="1" ht="12.6" customHeight="1" x14ac:dyDescent="0.2">
      <c r="A60"/>
      <c r="B60" s="6"/>
      <c r="C60" s="98"/>
    </row>
    <row r="61" spans="1:3" s="14" customFormat="1" ht="12.6" customHeight="1" x14ac:dyDescent="0.2">
      <c r="A61"/>
      <c r="B61"/>
      <c r="C61" s="98"/>
    </row>
    <row r="62" spans="1:3" s="14" customFormat="1" ht="12.6" customHeight="1" x14ac:dyDescent="0.2">
      <c r="A62" s="71"/>
      <c r="B62"/>
      <c r="C62" s="98"/>
    </row>
    <row r="63" spans="1:3" s="14" customFormat="1" ht="12.6" customHeight="1" x14ac:dyDescent="0.2">
      <c r="A63"/>
      <c r="B63"/>
      <c r="C63" s="98"/>
    </row>
    <row r="64" spans="1:3" s="14" customFormat="1" ht="12.6" customHeight="1" x14ac:dyDescent="0.2">
      <c r="A64"/>
      <c r="B64"/>
      <c r="C64" s="98"/>
    </row>
    <row r="65" spans="1:7" s="14" customFormat="1" ht="12.6" customHeight="1" x14ac:dyDescent="0.2">
      <c r="A65"/>
      <c r="B65"/>
      <c r="C65" s="98"/>
    </row>
    <row r="66" spans="1:7" s="14" customFormat="1" ht="12.6" customHeight="1" x14ac:dyDescent="0.2">
      <c r="A66"/>
      <c r="B66"/>
      <c r="C66" s="98"/>
    </row>
    <row r="67" spans="1:7" s="14" customFormat="1" ht="12.6" customHeight="1" x14ac:dyDescent="0.2">
      <c r="A67"/>
      <c r="B67"/>
      <c r="C67" s="98"/>
    </row>
    <row r="68" spans="1:7" s="14" customFormat="1" ht="12.6" customHeight="1" x14ac:dyDescent="0.2">
      <c r="A68"/>
      <c r="B68"/>
      <c r="C68" s="98"/>
    </row>
    <row r="69" spans="1:7" s="14" customFormat="1" ht="12.6" customHeight="1" x14ac:dyDescent="0.2">
      <c r="A69"/>
      <c r="B69"/>
      <c r="C69" s="98"/>
    </row>
    <row r="70" spans="1:7" s="14" customFormat="1" ht="12.6" customHeight="1" x14ac:dyDescent="0.2">
      <c r="A70"/>
      <c r="B70"/>
      <c r="C70" s="98"/>
    </row>
    <row r="71" spans="1:7" s="14" customFormat="1" ht="12.6" customHeight="1" x14ac:dyDescent="0.2">
      <c r="A71"/>
      <c r="B71"/>
      <c r="C71" s="98"/>
    </row>
    <row r="72" spans="1:7" s="14" customFormat="1" ht="12.6" customHeight="1" x14ac:dyDescent="0.2">
      <c r="A72"/>
      <c r="B72"/>
      <c r="C72" s="98"/>
    </row>
    <row r="73" spans="1:7" s="14" customFormat="1" ht="12.6" customHeight="1" x14ac:dyDescent="0.2">
      <c r="A73"/>
      <c r="B73"/>
      <c r="C73" s="98"/>
    </row>
    <row r="74" spans="1:7" s="26" customFormat="1" ht="12.6" customHeight="1" x14ac:dyDescent="0.2">
      <c r="A74"/>
      <c r="B74"/>
      <c r="C74" s="98"/>
      <c r="E74" s="14"/>
      <c r="F74" s="14"/>
      <c r="G74" s="14"/>
    </row>
    <row r="75" spans="1:7" s="14" customFormat="1" ht="12.6" customHeight="1" x14ac:dyDescent="0.2">
      <c r="A75"/>
      <c r="B75"/>
      <c r="C75" s="98"/>
      <c r="E75" s="10"/>
      <c r="F75" s="10"/>
      <c r="G75" s="10"/>
    </row>
    <row r="76" spans="1:7" s="14" customFormat="1" ht="12.6" customHeight="1" x14ac:dyDescent="0.2">
      <c r="A76"/>
      <c r="B76"/>
      <c r="C76" s="98"/>
      <c r="E76" s="25"/>
      <c r="F76" s="25"/>
      <c r="G76" s="25"/>
    </row>
    <row r="77" spans="1:7" s="14" customFormat="1" ht="12.6" customHeight="1" x14ac:dyDescent="0.2">
      <c r="A77"/>
      <c r="B77"/>
      <c r="C77" s="98"/>
      <c r="E77" s="89"/>
      <c r="F77" s="89"/>
      <c r="G77" s="89"/>
    </row>
    <row r="78" spans="1:7" s="10" customFormat="1" ht="12.6" customHeight="1" x14ac:dyDescent="0.2">
      <c r="A78"/>
      <c r="B78"/>
      <c r="C78" s="98"/>
      <c r="D78" s="14"/>
      <c r="E78" s="14"/>
      <c r="F78" s="14"/>
      <c r="G78" s="14"/>
    </row>
    <row r="79" spans="1:7" s="14" customFormat="1" ht="12.6" customHeight="1" x14ac:dyDescent="0.2">
      <c r="A79"/>
      <c r="B79"/>
      <c r="C79" s="98"/>
    </row>
    <row r="80" spans="1:7" s="14" customFormat="1" ht="12.6" customHeight="1" x14ac:dyDescent="0.2">
      <c r="A80"/>
      <c r="B80"/>
      <c r="C80" s="98"/>
      <c r="E80"/>
      <c r="F80"/>
      <c r="G80"/>
    </row>
    <row r="81" spans="1:7" s="14" customFormat="1" ht="12.6" customHeight="1" x14ac:dyDescent="0.2">
      <c r="A81"/>
      <c r="B81"/>
      <c r="C81" s="98"/>
      <c r="E81"/>
      <c r="F81"/>
      <c r="G81"/>
    </row>
    <row r="82" spans="1:7" s="14" customFormat="1" ht="12.6" customHeight="1" x14ac:dyDescent="0.2">
      <c r="A82"/>
      <c r="B82"/>
      <c r="C82" s="98"/>
      <c r="E82" s="12"/>
      <c r="F82" s="12"/>
      <c r="G82" s="12"/>
    </row>
    <row r="83" spans="1:7" s="14" customFormat="1" ht="12.6" customHeight="1" x14ac:dyDescent="0.2">
      <c r="A83"/>
      <c r="B83"/>
      <c r="C83" s="98"/>
      <c r="E83"/>
      <c r="F83"/>
      <c r="G83"/>
    </row>
    <row r="84" spans="1:7" s="14" customFormat="1" ht="12.6" customHeight="1" x14ac:dyDescent="0.2">
      <c r="A84"/>
      <c r="B84"/>
      <c r="C84" s="98"/>
      <c r="E84"/>
      <c r="F84"/>
      <c r="G84"/>
    </row>
    <row r="85" spans="1:7" s="14" customFormat="1" ht="12.6" customHeight="1" x14ac:dyDescent="0.2">
      <c r="A85"/>
      <c r="B85"/>
      <c r="C85" s="98"/>
      <c r="E85"/>
      <c r="F85"/>
      <c r="G85"/>
    </row>
    <row r="86" spans="1:7" s="14" customFormat="1" ht="12.6" customHeight="1" x14ac:dyDescent="0.2">
      <c r="A86"/>
      <c r="B86"/>
      <c r="C86" s="98"/>
      <c r="E86"/>
      <c r="F86"/>
      <c r="G86"/>
    </row>
    <row r="87" spans="1:7" s="14" customFormat="1" ht="12.6" customHeight="1" x14ac:dyDescent="0.2">
      <c r="A87"/>
      <c r="B87"/>
      <c r="C87" s="98"/>
      <c r="E87"/>
      <c r="F87"/>
      <c r="G87"/>
    </row>
    <row r="88" spans="1:7" s="14" customFormat="1" ht="12.6" customHeight="1" x14ac:dyDescent="0.2">
      <c r="A88"/>
      <c r="B88"/>
      <c r="C88" s="98"/>
      <c r="E88"/>
      <c r="F88"/>
      <c r="G88"/>
    </row>
    <row r="89" spans="1:7" s="14" customFormat="1" ht="12.6" customHeight="1" x14ac:dyDescent="0.2">
      <c r="A89"/>
      <c r="B89"/>
      <c r="C89" s="98"/>
      <c r="E89"/>
      <c r="F89"/>
      <c r="G89"/>
    </row>
    <row r="90" spans="1:7" s="14" customFormat="1" ht="12.6" customHeight="1" x14ac:dyDescent="0.2">
      <c r="A90"/>
      <c r="B90"/>
      <c r="C90" s="98"/>
      <c r="E90"/>
      <c r="F90"/>
      <c r="G90"/>
    </row>
    <row r="91" spans="1:7" s="14" customFormat="1" ht="12.6" customHeight="1" x14ac:dyDescent="0.2">
      <c r="A91"/>
      <c r="B91"/>
      <c r="C91" s="98"/>
      <c r="E91"/>
      <c r="F91"/>
      <c r="G91"/>
    </row>
    <row r="92" spans="1:7" s="14" customFormat="1" ht="12.6" customHeight="1" x14ac:dyDescent="0.2">
      <c r="A92"/>
      <c r="B92"/>
      <c r="C92" s="98"/>
      <c r="E92"/>
      <c r="F92"/>
      <c r="G92"/>
    </row>
    <row r="93" spans="1:7" s="14" customFormat="1" ht="12.6" customHeight="1" x14ac:dyDescent="0.2">
      <c r="A93"/>
      <c r="B93"/>
      <c r="C93" s="98"/>
      <c r="E93"/>
      <c r="F93"/>
      <c r="G93"/>
    </row>
    <row r="94" spans="1:7" s="14" customFormat="1" ht="12.6" customHeight="1" x14ac:dyDescent="0.2">
      <c r="A94"/>
      <c r="B94"/>
      <c r="C94" s="98"/>
      <c r="E94"/>
      <c r="F94"/>
      <c r="G94"/>
    </row>
    <row r="95" spans="1:7" s="14" customFormat="1" ht="12.6" customHeight="1" x14ac:dyDescent="0.2">
      <c r="A95"/>
      <c r="B95"/>
      <c r="C95" s="98"/>
      <c r="E95"/>
      <c r="F95"/>
      <c r="G95"/>
    </row>
    <row r="96" spans="1:7" s="14" customFormat="1" ht="12.6" customHeight="1" x14ac:dyDescent="0.2">
      <c r="A96"/>
      <c r="B96"/>
      <c r="C96" s="98"/>
      <c r="E96"/>
      <c r="F96"/>
      <c r="G96"/>
    </row>
    <row r="97" spans="1:7" s="14" customFormat="1" ht="12.6" customHeight="1" x14ac:dyDescent="0.2">
      <c r="A97"/>
      <c r="B97"/>
      <c r="C97" s="98"/>
      <c r="E97"/>
      <c r="F97"/>
      <c r="G97"/>
    </row>
    <row r="98" spans="1:7" s="14" customFormat="1" ht="12.6" customHeight="1" x14ac:dyDescent="0.2">
      <c r="A98"/>
      <c r="B98"/>
      <c r="C98" s="98"/>
      <c r="E98"/>
      <c r="F98"/>
      <c r="G98"/>
    </row>
    <row r="99" spans="1:7" s="14" customFormat="1" ht="12.6" customHeight="1" x14ac:dyDescent="0.2">
      <c r="A99"/>
      <c r="B99"/>
      <c r="C99" s="98"/>
      <c r="E99"/>
      <c r="F99"/>
      <c r="G99"/>
    </row>
    <row r="100" spans="1:7" s="14" customFormat="1" ht="12.6" customHeight="1" x14ac:dyDescent="0.2">
      <c r="A100"/>
      <c r="B100"/>
      <c r="C100" s="98"/>
      <c r="E100"/>
      <c r="F100"/>
      <c r="G100"/>
    </row>
    <row r="101" spans="1:7" s="14" customFormat="1" ht="12.6" customHeight="1" x14ac:dyDescent="0.2">
      <c r="A101"/>
      <c r="B101"/>
      <c r="C101" s="98"/>
      <c r="E101"/>
      <c r="F101"/>
      <c r="G101"/>
    </row>
    <row r="102" spans="1:7" s="14" customFormat="1" ht="12.6" customHeight="1" x14ac:dyDescent="0.2">
      <c r="A102"/>
      <c r="B102"/>
      <c r="C102" s="98"/>
      <c r="E102"/>
      <c r="F102"/>
      <c r="G102"/>
    </row>
    <row r="103" spans="1:7" s="14" customFormat="1" ht="12.6" customHeight="1" x14ac:dyDescent="0.2">
      <c r="A103"/>
      <c r="B103"/>
      <c r="C103" s="98"/>
      <c r="E103"/>
      <c r="F103"/>
      <c r="G103"/>
    </row>
    <row r="104" spans="1:7" s="14" customFormat="1" ht="12.6" customHeight="1" x14ac:dyDescent="0.2">
      <c r="A104"/>
      <c r="B104"/>
      <c r="C104" s="98"/>
      <c r="E104"/>
      <c r="F104"/>
      <c r="G104"/>
    </row>
    <row r="105" spans="1:7" s="14" customFormat="1" ht="12.6" customHeight="1" x14ac:dyDescent="0.2">
      <c r="A105"/>
      <c r="B105"/>
      <c r="C105" s="98"/>
      <c r="E105"/>
      <c r="F105"/>
      <c r="G105"/>
    </row>
    <row r="106" spans="1:7" s="14" customFormat="1" ht="12.6" customHeight="1" x14ac:dyDescent="0.2">
      <c r="A106"/>
      <c r="B106"/>
      <c r="C106" s="98"/>
      <c r="E106"/>
      <c r="F106"/>
      <c r="G106"/>
    </row>
    <row r="107" spans="1:7" s="14" customFormat="1" ht="12.6" customHeight="1" x14ac:dyDescent="0.2">
      <c r="A107"/>
      <c r="B107"/>
      <c r="C107" s="98"/>
      <c r="E107"/>
      <c r="F107"/>
      <c r="G107"/>
    </row>
    <row r="108" spans="1:7" s="14" customFormat="1" ht="12.6" customHeight="1" x14ac:dyDescent="0.2">
      <c r="A108"/>
      <c r="B108"/>
      <c r="C108" s="98"/>
      <c r="E108"/>
      <c r="F108"/>
      <c r="G108"/>
    </row>
    <row r="109" spans="1:7" s="14" customFormat="1" ht="12.6" customHeight="1" x14ac:dyDescent="0.2">
      <c r="A109"/>
      <c r="B109"/>
      <c r="C109" s="98"/>
      <c r="E109"/>
      <c r="F109"/>
      <c r="G109"/>
    </row>
    <row r="110" spans="1:7" s="14" customFormat="1" ht="12.6" customHeight="1" x14ac:dyDescent="0.2">
      <c r="A110"/>
      <c r="B110"/>
      <c r="C110" s="98"/>
      <c r="E110"/>
      <c r="F110"/>
      <c r="G110"/>
    </row>
    <row r="111" spans="1:7" s="14" customFormat="1" ht="12.6" customHeight="1" x14ac:dyDescent="0.2">
      <c r="A111"/>
      <c r="B111"/>
      <c r="C111" s="98"/>
      <c r="E111"/>
      <c r="F111"/>
      <c r="G111"/>
    </row>
    <row r="112" spans="1:7" s="14" customFormat="1" ht="12.6" customHeight="1" x14ac:dyDescent="0.2">
      <c r="A112"/>
      <c r="B112"/>
      <c r="C112" s="98"/>
      <c r="E112"/>
      <c r="F112"/>
      <c r="G112"/>
    </row>
    <row r="113" spans="1:7" s="14" customFormat="1" ht="12.6" customHeight="1" x14ac:dyDescent="0.2">
      <c r="A113"/>
      <c r="B113"/>
      <c r="C113" s="98"/>
      <c r="E113"/>
      <c r="F113"/>
      <c r="G113"/>
    </row>
    <row r="114" spans="1:7" s="14" customFormat="1" ht="12.6" customHeight="1" x14ac:dyDescent="0.2">
      <c r="A114"/>
      <c r="B114"/>
      <c r="C114" s="98"/>
      <c r="E114"/>
      <c r="F114"/>
      <c r="G114"/>
    </row>
    <row r="115" spans="1:7" s="14" customFormat="1" ht="12.6" customHeight="1" x14ac:dyDescent="0.2">
      <c r="A115"/>
      <c r="B115"/>
      <c r="C115" s="98"/>
      <c r="E115"/>
      <c r="F115"/>
      <c r="G115"/>
    </row>
    <row r="116" spans="1:7" s="14" customFormat="1" ht="12.6" customHeight="1" x14ac:dyDescent="0.2">
      <c r="A116"/>
      <c r="B116"/>
      <c r="C116" s="98"/>
      <c r="E116"/>
      <c r="F116"/>
      <c r="G116"/>
    </row>
    <row r="117" spans="1:7" s="14" customFormat="1" ht="12.6" customHeight="1" x14ac:dyDescent="0.2">
      <c r="A117"/>
      <c r="B117"/>
      <c r="C117" s="98"/>
      <c r="E117"/>
      <c r="F117"/>
      <c r="G117"/>
    </row>
    <row r="118" spans="1:7" s="14" customFormat="1" ht="12.6" customHeight="1" x14ac:dyDescent="0.2">
      <c r="A118"/>
      <c r="B118"/>
      <c r="C118" s="98"/>
      <c r="E118"/>
      <c r="F118"/>
      <c r="G118"/>
    </row>
    <row r="119" spans="1:7" s="14" customFormat="1" ht="12.6" customHeight="1" x14ac:dyDescent="0.2">
      <c r="A119"/>
      <c r="B119"/>
      <c r="C119" s="98"/>
      <c r="E119"/>
      <c r="F119"/>
      <c r="G119"/>
    </row>
    <row r="120" spans="1:7" s="14" customFormat="1" ht="12.6" customHeight="1" x14ac:dyDescent="0.2">
      <c r="A120"/>
      <c r="B120"/>
      <c r="C120" s="98"/>
      <c r="E120"/>
      <c r="F120"/>
      <c r="G120"/>
    </row>
    <row r="121" spans="1:7" s="14" customFormat="1" ht="12.6" customHeight="1" x14ac:dyDescent="0.2">
      <c r="A121"/>
      <c r="B121"/>
      <c r="C121" s="98"/>
      <c r="E121"/>
      <c r="F121"/>
      <c r="G121"/>
    </row>
    <row r="122" spans="1:7" s="14" customFormat="1" ht="12.6" customHeight="1" x14ac:dyDescent="0.2">
      <c r="A122"/>
      <c r="B122"/>
      <c r="C122" s="98"/>
      <c r="E122"/>
      <c r="F122"/>
      <c r="G122"/>
    </row>
    <row r="123" spans="1:7" s="14" customFormat="1" ht="12.6" customHeight="1" x14ac:dyDescent="0.2">
      <c r="A123"/>
      <c r="B123"/>
      <c r="C123" s="98"/>
      <c r="E123"/>
      <c r="F123"/>
      <c r="G123"/>
    </row>
    <row r="124" spans="1:7" s="14" customFormat="1" ht="12.6" customHeight="1" x14ac:dyDescent="0.2">
      <c r="A124"/>
      <c r="B124"/>
      <c r="C124" s="98"/>
      <c r="E124"/>
      <c r="F124"/>
      <c r="G124"/>
    </row>
    <row r="125" spans="1:7" s="14" customFormat="1" ht="12.6" customHeight="1" x14ac:dyDescent="0.2">
      <c r="A125"/>
      <c r="B125"/>
      <c r="C125" s="98"/>
      <c r="E125"/>
      <c r="F125"/>
      <c r="G125"/>
    </row>
    <row r="126" spans="1:7" s="14" customFormat="1" ht="12.6" customHeight="1" x14ac:dyDescent="0.2">
      <c r="A126"/>
      <c r="B126"/>
      <c r="C126" s="98"/>
      <c r="E126"/>
      <c r="F126"/>
      <c r="G126"/>
    </row>
    <row r="127" spans="1:7" s="14" customFormat="1" ht="12.6" customHeight="1" x14ac:dyDescent="0.2">
      <c r="A127"/>
      <c r="B127"/>
      <c r="C127" s="98"/>
      <c r="E127"/>
      <c r="F127"/>
      <c r="G127"/>
    </row>
    <row r="128" spans="1:7" s="14" customFormat="1" ht="12.6" customHeight="1" x14ac:dyDescent="0.2">
      <c r="A128"/>
      <c r="B128"/>
      <c r="C128" s="98"/>
      <c r="E128"/>
      <c r="F128"/>
      <c r="G128"/>
    </row>
    <row r="129" spans="1:7" s="14" customFormat="1" ht="12.6" customHeight="1" x14ac:dyDescent="0.2">
      <c r="A129"/>
      <c r="B129"/>
      <c r="C129" s="98"/>
      <c r="E129"/>
      <c r="F129"/>
      <c r="G129"/>
    </row>
    <row r="130" spans="1:7" s="14" customFormat="1" ht="12.6" customHeight="1" x14ac:dyDescent="0.2">
      <c r="A130"/>
      <c r="B130"/>
      <c r="C130" s="98"/>
      <c r="E130"/>
      <c r="F130"/>
      <c r="G130"/>
    </row>
    <row r="131" spans="1:7" s="14" customFormat="1" ht="12.6" customHeight="1" x14ac:dyDescent="0.2">
      <c r="A131"/>
      <c r="B131"/>
      <c r="C131" s="98"/>
      <c r="E131"/>
      <c r="F131"/>
      <c r="G131"/>
    </row>
    <row r="132" spans="1:7" s="14" customFormat="1" ht="12.6" customHeight="1" x14ac:dyDescent="0.2">
      <c r="A132"/>
      <c r="B132"/>
      <c r="C132" s="98"/>
      <c r="E132"/>
      <c r="F132"/>
      <c r="G132"/>
    </row>
    <row r="133" spans="1:7" s="14" customFormat="1" ht="12.6" customHeight="1" x14ac:dyDescent="0.2">
      <c r="A133"/>
      <c r="B133"/>
      <c r="C133" s="98"/>
      <c r="E133"/>
      <c r="F133"/>
      <c r="G133"/>
    </row>
    <row r="134" spans="1:7" s="14" customFormat="1" ht="12.6" customHeight="1" x14ac:dyDescent="0.2">
      <c r="A134"/>
      <c r="B134"/>
      <c r="C134" s="98"/>
      <c r="E134"/>
      <c r="F134"/>
      <c r="G134"/>
    </row>
    <row r="135" spans="1:7" s="14" customFormat="1" ht="12.6" customHeight="1" x14ac:dyDescent="0.2">
      <c r="A135"/>
      <c r="B135"/>
      <c r="C135" s="98"/>
      <c r="E135"/>
      <c r="F135"/>
      <c r="G135"/>
    </row>
    <row r="136" spans="1:7" s="14" customFormat="1" ht="12.6" customHeight="1" x14ac:dyDescent="0.2">
      <c r="A136"/>
      <c r="B136"/>
      <c r="C136" s="98"/>
      <c r="E136"/>
      <c r="F136"/>
      <c r="G136"/>
    </row>
    <row r="137" spans="1:7" s="14" customFormat="1" ht="12.6" customHeight="1" x14ac:dyDescent="0.2">
      <c r="A137"/>
      <c r="B137"/>
      <c r="C137" s="98"/>
      <c r="E137"/>
      <c r="F137"/>
      <c r="G137"/>
    </row>
    <row r="138" spans="1:7" s="14" customFormat="1" ht="12.6" customHeight="1" x14ac:dyDescent="0.2">
      <c r="A138"/>
      <c r="B138"/>
      <c r="C138" s="98"/>
      <c r="E138"/>
      <c r="F138"/>
      <c r="G138"/>
    </row>
    <row r="139" spans="1:7" s="14" customFormat="1" ht="12.6" customHeight="1" x14ac:dyDescent="0.2">
      <c r="A139"/>
      <c r="B139"/>
      <c r="C139" s="98"/>
      <c r="E139"/>
      <c r="F139"/>
      <c r="G139"/>
    </row>
    <row r="140" spans="1:7" s="14" customFormat="1" ht="12.6" customHeight="1" x14ac:dyDescent="0.2">
      <c r="A140"/>
      <c r="B140"/>
      <c r="C140" s="98"/>
      <c r="E140"/>
      <c r="F140"/>
      <c r="G140"/>
    </row>
    <row r="141" spans="1:7" s="14" customFormat="1" ht="12.6" customHeight="1" x14ac:dyDescent="0.2">
      <c r="A141"/>
      <c r="B141"/>
      <c r="C141" s="98"/>
      <c r="E141"/>
      <c r="F141"/>
      <c r="G141"/>
    </row>
    <row r="142" spans="1:7" s="14" customFormat="1" ht="12.6" customHeight="1" x14ac:dyDescent="0.2">
      <c r="A142"/>
      <c r="B142"/>
      <c r="C142" s="98"/>
      <c r="E142"/>
      <c r="F142"/>
      <c r="G142"/>
    </row>
    <row r="143" spans="1:7" s="14" customFormat="1" ht="12.6" customHeight="1" x14ac:dyDescent="0.2">
      <c r="A143"/>
      <c r="B143"/>
      <c r="C143" s="98"/>
      <c r="E143"/>
      <c r="F143"/>
      <c r="G143"/>
    </row>
    <row r="144" spans="1:7" s="14" customFormat="1" ht="12.6" customHeight="1" x14ac:dyDescent="0.2">
      <c r="A144"/>
      <c r="B144"/>
      <c r="C144" s="98"/>
      <c r="E144"/>
      <c r="F144"/>
      <c r="G144"/>
    </row>
    <row r="145" spans="1:7" s="10" customFormat="1" ht="12.6" customHeight="1" x14ac:dyDescent="0.2">
      <c r="A145"/>
      <c r="B145"/>
      <c r="C145" s="98"/>
      <c r="E145"/>
      <c r="F145"/>
      <c r="G145"/>
    </row>
    <row r="146" spans="1:7" s="25" customFormat="1" ht="12.6" customHeight="1" x14ac:dyDescent="0.2">
      <c r="A146"/>
      <c r="B146"/>
      <c r="C146" s="98"/>
      <c r="E146"/>
      <c r="F146"/>
      <c r="G146"/>
    </row>
    <row r="147" spans="1:7" s="89" customFormat="1" ht="12.6" customHeight="1" x14ac:dyDescent="0.2">
      <c r="A147"/>
      <c r="B147"/>
      <c r="C147" s="98"/>
      <c r="E147"/>
      <c r="F147"/>
      <c r="G147"/>
    </row>
    <row r="148" spans="1:7" s="14" customFormat="1" ht="12.6" customHeight="1" x14ac:dyDescent="0.2">
      <c r="A148"/>
      <c r="B148"/>
      <c r="C148" s="98"/>
      <c r="E148"/>
      <c r="F148"/>
      <c r="G148"/>
    </row>
    <row r="149" spans="1:7" s="14" customFormat="1" ht="12.6" customHeight="1" x14ac:dyDescent="0.2">
      <c r="A149"/>
      <c r="B149"/>
      <c r="C149" s="98"/>
      <c r="E149"/>
      <c r="F149"/>
      <c r="G149"/>
    </row>
    <row r="150" spans="1:7" ht="12.6" customHeight="1" x14ac:dyDescent="0.2"/>
    <row r="151" spans="1:7" ht="12.6" customHeight="1" x14ac:dyDescent="0.2"/>
    <row r="152" spans="1:7" s="12" customFormat="1" ht="12.6" customHeight="1" x14ac:dyDescent="0.2">
      <c r="A152"/>
      <c r="B152"/>
      <c r="C152" s="98"/>
      <c r="D152" s="14"/>
      <c r="E152"/>
      <c r="F152"/>
      <c r="G152"/>
    </row>
    <row r="153" spans="1:7" ht="12.6" customHeight="1" x14ac:dyDescent="0.2"/>
    <row r="154" spans="1:7" ht="12.6" customHeight="1" x14ac:dyDescent="0.2"/>
    <row r="155" spans="1:7" ht="12.6" customHeight="1" x14ac:dyDescent="0.2"/>
  </sheetData>
  <mergeCells count="5">
    <mergeCell ref="A5:B5"/>
    <mergeCell ref="A6:A7"/>
    <mergeCell ref="B6:B7"/>
    <mergeCell ref="B3:C3"/>
    <mergeCell ref="B4:C4"/>
  </mergeCells>
  <phoneticPr fontId="3" type="noConversion"/>
  <printOptions horizontalCentered="1"/>
  <pageMargins left="0.78740157480314965" right="0.78740157480314965" top="0.59055118110236227" bottom="0.70866141732283472" header="0.19685039370078741" footer="0.19685039370078741"/>
  <pageSetup paperSize="9" orientation="portrait" r:id="rId1"/>
  <headerFooter>
    <oddFooter xml:space="preserve">&amp;R&amp;8&amp;P+9&amp;10
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62"/>
  <sheetViews>
    <sheetView topLeftCell="A41" zoomScaleNormal="75" workbookViewId="0">
      <selection activeCell="G25" sqref="G25"/>
    </sheetView>
  </sheetViews>
  <sheetFormatPr baseColWidth="10" defaultRowHeight="12.75" x14ac:dyDescent="0.2"/>
  <cols>
    <col min="1" max="1" width="22.7109375" style="193" customWidth="1"/>
    <col min="2" max="2" width="14.7109375" style="176" customWidth="1"/>
    <col min="3" max="5" width="13.42578125" style="176" customWidth="1"/>
    <col min="6" max="6" width="15" style="162" customWidth="1"/>
    <col min="7" max="9" width="11.42578125" style="163" customWidth="1"/>
    <col min="10" max="10" width="11.42578125" style="244"/>
    <col min="11" max="16384" width="11.42578125" style="162"/>
  </cols>
  <sheetData>
    <row r="2" spans="1:10" x14ac:dyDescent="0.2">
      <c r="A2" s="242"/>
      <c r="B2" s="243"/>
      <c r="C2" s="243"/>
      <c r="D2" s="243"/>
      <c r="E2" s="243"/>
      <c r="F2" s="242"/>
    </row>
    <row r="3" spans="1:10" x14ac:dyDescent="0.2">
      <c r="A3" s="242"/>
      <c r="B3" s="245"/>
      <c r="C3" s="245"/>
      <c r="D3" s="245"/>
      <c r="E3" s="245"/>
      <c r="F3" s="246"/>
      <c r="I3" s="163" t="s">
        <v>90</v>
      </c>
    </row>
    <row r="4" spans="1:10" x14ac:dyDescent="0.2">
      <c r="I4" s="163" t="s">
        <v>166</v>
      </c>
      <c r="J4" s="244">
        <v>165249.77097252751</v>
      </c>
    </row>
    <row r="5" spans="1:10" x14ac:dyDescent="0.2">
      <c r="I5" s="163" t="s">
        <v>124</v>
      </c>
      <c r="J5" s="244">
        <v>156398.23949874053</v>
      </c>
    </row>
    <row r="6" spans="1:10" x14ac:dyDescent="0.2">
      <c r="I6" s="163" t="s">
        <v>134</v>
      </c>
      <c r="J6" s="244">
        <v>154134.14917421626</v>
      </c>
    </row>
    <row r="7" spans="1:10" x14ac:dyDescent="0.2">
      <c r="I7" s="163" t="s">
        <v>153</v>
      </c>
      <c r="J7" s="244">
        <v>125919.12813846153</v>
      </c>
    </row>
    <row r="8" spans="1:10" x14ac:dyDescent="0.2">
      <c r="I8" s="163" t="s">
        <v>129</v>
      </c>
      <c r="J8" s="244">
        <v>122112.58670125068</v>
      </c>
    </row>
    <row r="9" spans="1:10" x14ac:dyDescent="0.2">
      <c r="I9" s="163" t="s">
        <v>148</v>
      </c>
      <c r="J9" s="244">
        <v>80865.664788583017</v>
      </c>
    </row>
    <row r="10" spans="1:10" x14ac:dyDescent="0.2">
      <c r="I10" s="163" t="s">
        <v>119</v>
      </c>
      <c r="J10" s="244">
        <v>75615.655494725259</v>
      </c>
    </row>
    <row r="11" spans="1:10" x14ac:dyDescent="0.2">
      <c r="I11" s="163" t="s">
        <v>11</v>
      </c>
      <c r="J11" s="244">
        <v>64009.318501318681</v>
      </c>
    </row>
    <row r="12" spans="1:10" x14ac:dyDescent="0.2">
      <c r="I12" s="163" t="s">
        <v>172</v>
      </c>
      <c r="J12" s="244">
        <v>56693.145710109871</v>
      </c>
    </row>
    <row r="13" spans="1:10" x14ac:dyDescent="0.2">
      <c r="I13" s="163" t="s">
        <v>126</v>
      </c>
      <c r="J13" s="244">
        <v>55401.099041774578</v>
      </c>
    </row>
    <row r="14" spans="1:10" x14ac:dyDescent="0.2">
      <c r="I14" s="163" t="s">
        <v>139</v>
      </c>
      <c r="J14" s="244">
        <v>40061.614154075927</v>
      </c>
    </row>
    <row r="15" spans="1:10" x14ac:dyDescent="0.2">
      <c r="I15" s="163" t="s">
        <v>180</v>
      </c>
      <c r="J15" s="244">
        <v>37824.304518260869</v>
      </c>
    </row>
    <row r="16" spans="1:10" x14ac:dyDescent="0.2">
      <c r="I16" s="163" t="s">
        <v>158</v>
      </c>
      <c r="J16" s="244">
        <v>33855.977056052237</v>
      </c>
    </row>
    <row r="17" spans="1:10" x14ac:dyDescent="0.2">
      <c r="I17" s="163" t="s">
        <v>120</v>
      </c>
      <c r="J17" s="244">
        <v>29563.581360082935</v>
      </c>
    </row>
    <row r="18" spans="1:10" x14ac:dyDescent="0.2">
      <c r="I18" s="163" t="s">
        <v>195</v>
      </c>
      <c r="J18" s="244">
        <v>29123.691579324492</v>
      </c>
    </row>
    <row r="19" spans="1:10" x14ac:dyDescent="0.2">
      <c r="I19" s="163" t="s">
        <v>135</v>
      </c>
      <c r="J19" s="244">
        <v>28218.202880356934</v>
      </c>
    </row>
    <row r="20" spans="1:10" x14ac:dyDescent="0.2">
      <c r="I20" s="163" t="s">
        <v>130</v>
      </c>
      <c r="J20" s="244">
        <v>24418.46089611611</v>
      </c>
    </row>
    <row r="27" spans="1:10" s="213" customFormat="1" ht="12.75" customHeight="1" x14ac:dyDescent="0.2">
      <c r="A27" s="193"/>
      <c r="B27" s="176"/>
      <c r="C27" s="176"/>
      <c r="D27" s="176"/>
      <c r="E27" s="176"/>
      <c r="F27" s="162"/>
      <c r="J27" s="247"/>
    </row>
    <row r="28" spans="1:10" s="213" customFormat="1" ht="12.75" customHeight="1" x14ac:dyDescent="0.2">
      <c r="A28" s="193"/>
      <c r="B28" s="176"/>
      <c r="C28" s="176"/>
      <c r="D28" s="176"/>
      <c r="E28" s="176"/>
      <c r="F28" s="162"/>
      <c r="J28" s="247"/>
    </row>
    <row r="32" spans="1:10" x14ac:dyDescent="0.2">
      <c r="B32" s="248"/>
      <c r="C32" s="243"/>
      <c r="D32" s="243"/>
      <c r="E32" s="243"/>
      <c r="F32" s="242"/>
    </row>
    <row r="33" spans="1:10" x14ac:dyDescent="0.2">
      <c r="A33" s="242"/>
      <c r="B33" s="245"/>
      <c r="C33" s="245"/>
      <c r="D33" s="245"/>
      <c r="E33" s="245"/>
      <c r="F33" s="246"/>
    </row>
    <row r="34" spans="1:10" x14ac:dyDescent="0.2">
      <c r="I34" s="163" t="s">
        <v>134</v>
      </c>
      <c r="J34" s="244">
        <v>73441.50071951485</v>
      </c>
    </row>
    <row r="35" spans="1:10" x14ac:dyDescent="0.2">
      <c r="I35" s="163" t="s">
        <v>124</v>
      </c>
      <c r="J35" s="244">
        <v>63728.379355884979</v>
      </c>
    </row>
    <row r="36" spans="1:10" x14ac:dyDescent="0.2">
      <c r="I36" s="163" t="s">
        <v>153</v>
      </c>
      <c r="J36" s="244">
        <v>46004.110378571422</v>
      </c>
    </row>
    <row r="37" spans="1:10" x14ac:dyDescent="0.2">
      <c r="I37" s="163" t="s">
        <v>148</v>
      </c>
      <c r="J37" s="244">
        <v>18082.018300240336</v>
      </c>
    </row>
    <row r="38" spans="1:10" x14ac:dyDescent="0.2">
      <c r="I38" s="163" t="s">
        <v>195</v>
      </c>
      <c r="J38" s="244">
        <v>15224.573020855787</v>
      </c>
    </row>
    <row r="39" spans="1:10" x14ac:dyDescent="0.2">
      <c r="I39" s="163" t="s">
        <v>129</v>
      </c>
      <c r="J39" s="244">
        <v>14990.450221181487</v>
      </c>
    </row>
    <row r="40" spans="1:10" x14ac:dyDescent="0.2">
      <c r="I40" s="163" t="s">
        <v>158</v>
      </c>
      <c r="J40" s="244">
        <v>14878.502657569632</v>
      </c>
    </row>
    <row r="41" spans="1:10" x14ac:dyDescent="0.2">
      <c r="I41" s="163" t="s">
        <v>138</v>
      </c>
      <c r="J41" s="244">
        <v>13629.96107553909</v>
      </c>
    </row>
    <row r="42" spans="1:10" x14ac:dyDescent="0.2">
      <c r="I42" s="163" t="s">
        <v>139</v>
      </c>
      <c r="J42" s="244">
        <v>12157.071012987015</v>
      </c>
    </row>
    <row r="43" spans="1:10" x14ac:dyDescent="0.2">
      <c r="I43" s="163" t="s">
        <v>132</v>
      </c>
      <c r="J43" s="244">
        <v>9454.6195526919491</v>
      </c>
    </row>
    <row r="44" spans="1:10" x14ac:dyDescent="0.2">
      <c r="I44" s="163" t="s">
        <v>146</v>
      </c>
      <c r="J44" s="244">
        <v>7490.8735705211075</v>
      </c>
    </row>
    <row r="45" spans="1:10" x14ac:dyDescent="0.2">
      <c r="I45" s="163" t="s">
        <v>130</v>
      </c>
      <c r="J45" s="244">
        <v>6344.5778323023296</v>
      </c>
    </row>
    <row r="46" spans="1:10" x14ac:dyDescent="0.2">
      <c r="I46" s="163" t="s">
        <v>151</v>
      </c>
      <c r="J46" s="244">
        <v>6177.1620642857133</v>
      </c>
    </row>
    <row r="47" spans="1:10" x14ac:dyDescent="0.2">
      <c r="I47" s="163" t="s">
        <v>185</v>
      </c>
      <c r="J47" s="244">
        <v>5144.5422857142858</v>
      </c>
    </row>
    <row r="48" spans="1:10" x14ac:dyDescent="0.2">
      <c r="I48" s="163" t="s">
        <v>170</v>
      </c>
      <c r="J48" s="244">
        <v>4714.2779523809531</v>
      </c>
    </row>
    <row r="49" spans="1:10" x14ac:dyDescent="0.2">
      <c r="I49" s="163" t="s">
        <v>165</v>
      </c>
      <c r="J49" s="244">
        <v>4705.7327202380966</v>
      </c>
    </row>
    <row r="54" spans="1:10" s="193" customFormat="1" x14ac:dyDescent="0.2">
      <c r="B54" s="176"/>
      <c r="C54" s="176"/>
      <c r="D54" s="176"/>
      <c r="E54" s="176"/>
      <c r="F54" s="162"/>
      <c r="J54" s="249"/>
    </row>
    <row r="55" spans="1:10" s="239" customFormat="1" ht="12" customHeight="1" x14ac:dyDescent="0.2">
      <c r="A55" s="193"/>
      <c r="B55" s="176"/>
      <c r="C55" s="176"/>
      <c r="D55" s="176"/>
      <c r="E55" s="176"/>
      <c r="F55" s="162"/>
      <c r="J55" s="250"/>
    </row>
    <row r="60" spans="1:10" x14ac:dyDescent="0.2">
      <c r="I60" s="163" t="s">
        <v>382</v>
      </c>
    </row>
    <row r="61" spans="1:10" x14ac:dyDescent="0.2">
      <c r="A61" s="190" t="s">
        <v>193</v>
      </c>
      <c r="B61" s="193"/>
      <c r="C61" s="185"/>
      <c r="D61" s="193"/>
      <c r="E61" s="225"/>
      <c r="F61" s="193"/>
    </row>
    <row r="62" spans="1:10" x14ac:dyDescent="0.2">
      <c r="A62" s="191" t="s">
        <v>201</v>
      </c>
      <c r="B62" s="239"/>
      <c r="C62" s="251"/>
      <c r="D62" s="239"/>
      <c r="E62" s="239"/>
      <c r="F62" s="239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95" orientation="portrait" horizontalDpi="300" verticalDpi="300" r:id="rId1"/>
  <headerFooter alignWithMargins="0">
    <oddFooter>&amp;R&amp;8 11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102"/>
  <sheetViews>
    <sheetView topLeftCell="C42" zoomScale="90" zoomScaleNormal="90" workbookViewId="0">
      <selection activeCell="F5" sqref="F5"/>
    </sheetView>
  </sheetViews>
  <sheetFormatPr baseColWidth="10" defaultRowHeight="12" customHeight="1" x14ac:dyDescent="0.2"/>
  <cols>
    <col min="1" max="1" width="26.42578125" style="193" customWidth="1"/>
    <col min="2" max="2" width="34" style="271" customWidth="1"/>
    <col min="3" max="3" width="10.140625" style="176" customWidth="1"/>
    <col min="4" max="7" width="10.140625" style="162" customWidth="1"/>
    <col min="8" max="11" width="10.140625" style="163" customWidth="1"/>
    <col min="12" max="12" width="13.5703125" style="163" customWidth="1"/>
    <col min="13" max="16384" width="11.42578125" style="162"/>
  </cols>
  <sheetData>
    <row r="1" spans="1:12" ht="24" customHeight="1" x14ac:dyDescent="0.2">
      <c r="A1" s="160" t="s">
        <v>199</v>
      </c>
      <c r="B1" s="160"/>
      <c r="C1" s="196"/>
      <c r="D1" s="182"/>
    </row>
    <row r="2" spans="1:12" ht="12" customHeight="1" x14ac:dyDescent="0.2">
      <c r="A2" s="164"/>
      <c r="B2" s="165"/>
      <c r="C2" s="165"/>
    </row>
    <row r="3" spans="1:12" s="197" customFormat="1" ht="12" customHeight="1" x14ac:dyDescent="0.2">
      <c r="A3" s="252" t="s">
        <v>383</v>
      </c>
      <c r="B3" s="253" t="s">
        <v>384</v>
      </c>
      <c r="C3" s="245"/>
    </row>
    <row r="4" spans="1:12" s="197" customFormat="1" ht="12" customHeight="1" x14ac:dyDescent="0.2">
      <c r="A4" s="219"/>
      <c r="B4" s="253" t="s">
        <v>390</v>
      </c>
      <c r="C4" s="245"/>
    </row>
    <row r="5" spans="1:12" ht="10.9" customHeight="1" x14ac:dyDescent="0.2">
      <c r="A5" s="342" t="s">
        <v>370</v>
      </c>
      <c r="B5" s="342" t="s">
        <v>118</v>
      </c>
      <c r="C5" s="254" t="s">
        <v>385</v>
      </c>
    </row>
    <row r="6" spans="1:12" ht="10.9" customHeight="1" x14ac:dyDescent="0.2">
      <c r="A6" s="342"/>
      <c r="B6" s="342"/>
      <c r="C6" s="254" t="s">
        <v>116</v>
      </c>
    </row>
    <row r="7" spans="1:12" s="193" customFormat="1" ht="11.25" x14ac:dyDescent="0.2">
      <c r="A7" s="165"/>
      <c r="B7" s="165"/>
      <c r="C7" s="166"/>
    </row>
    <row r="8" spans="1:12" s="193" customFormat="1" ht="12.75" x14ac:dyDescent="0.2">
      <c r="A8" s="224" t="s">
        <v>102</v>
      </c>
      <c r="B8" s="165"/>
      <c r="C8" s="235">
        <f>SUM(C9:C11)</f>
        <v>270.39360714285692</v>
      </c>
      <c r="F8" s="162"/>
      <c r="G8" s="162"/>
      <c r="H8" s="163"/>
      <c r="K8" s="255"/>
      <c r="L8" s="256"/>
    </row>
    <row r="9" spans="1:12" s="193" customFormat="1" ht="12.75" x14ac:dyDescent="0.2">
      <c r="A9" s="165"/>
      <c r="B9" s="193" t="s">
        <v>125</v>
      </c>
      <c r="C9" s="176">
        <v>35.51272619047618</v>
      </c>
      <c r="F9" s="162"/>
      <c r="G9" s="162"/>
      <c r="H9" s="163"/>
      <c r="K9" s="255"/>
      <c r="L9" s="256"/>
    </row>
    <row r="10" spans="1:12" s="193" customFormat="1" ht="12.75" x14ac:dyDescent="0.2">
      <c r="A10" s="165"/>
      <c r="B10" s="193" t="s">
        <v>386</v>
      </c>
      <c r="C10" s="176">
        <v>136.26388095238076</v>
      </c>
      <c r="F10" s="162"/>
      <c r="G10" s="162"/>
      <c r="H10" s="163"/>
      <c r="K10" s="255"/>
      <c r="L10" s="257"/>
    </row>
    <row r="11" spans="1:12" s="193" customFormat="1" ht="12.75" x14ac:dyDescent="0.2">
      <c r="A11" s="165"/>
      <c r="B11" s="193" t="s">
        <v>153</v>
      </c>
      <c r="C11" s="176">
        <v>98.616999999999962</v>
      </c>
      <c r="F11" s="162"/>
      <c r="G11" s="162"/>
      <c r="H11" s="163"/>
      <c r="K11" s="258"/>
      <c r="L11" s="259"/>
    </row>
    <row r="12" spans="1:12" s="193" customFormat="1" ht="12.75" x14ac:dyDescent="0.2">
      <c r="A12" s="165"/>
      <c r="C12" s="176"/>
      <c r="F12" s="162"/>
      <c r="G12" s="162"/>
      <c r="H12" s="163"/>
      <c r="I12" s="163"/>
      <c r="J12" s="163"/>
      <c r="L12" s="258"/>
    </row>
    <row r="13" spans="1:12" s="193" customFormat="1" ht="12.75" x14ac:dyDescent="0.2">
      <c r="A13" s="260" t="s">
        <v>106</v>
      </c>
      <c r="B13" s="260"/>
      <c r="C13" s="261">
        <f>SUM(C14:C20)</f>
        <v>2925.357199991261</v>
      </c>
      <c r="D13" s="162"/>
      <c r="F13" s="162"/>
      <c r="G13" s="162"/>
      <c r="H13" s="163"/>
      <c r="I13" s="163"/>
      <c r="J13" s="163"/>
      <c r="L13" s="258"/>
    </row>
    <row r="14" spans="1:12" ht="12" customHeight="1" x14ac:dyDescent="0.2">
      <c r="A14" s="163"/>
      <c r="B14" s="262" t="s">
        <v>119</v>
      </c>
      <c r="C14" s="263">
        <v>1126.2464589041092</v>
      </c>
      <c r="L14" s="258"/>
    </row>
    <row r="15" spans="1:12" ht="12" customHeight="1" x14ac:dyDescent="0.2">
      <c r="A15" s="163"/>
      <c r="B15" s="262" t="s">
        <v>125</v>
      </c>
      <c r="C15" s="263">
        <v>115.75240476190459</v>
      </c>
      <c r="L15" s="258"/>
    </row>
    <row r="16" spans="1:12" ht="12" customHeight="1" x14ac:dyDescent="0.2">
      <c r="A16" s="163"/>
      <c r="B16" s="262" t="s">
        <v>163</v>
      </c>
      <c r="C16" s="263">
        <v>41.567460000000004</v>
      </c>
      <c r="L16" s="258"/>
    </row>
    <row r="17" spans="1:12" ht="12" customHeight="1" x14ac:dyDescent="0.2">
      <c r="B17" s="262" t="s">
        <v>153</v>
      </c>
      <c r="C17" s="263">
        <v>1357.2953333333335</v>
      </c>
      <c r="L17" s="258"/>
    </row>
    <row r="18" spans="1:12" ht="12" customHeight="1" x14ac:dyDescent="0.2">
      <c r="B18" s="262" t="s">
        <v>165</v>
      </c>
      <c r="C18" s="263">
        <v>244.30473584905656</v>
      </c>
      <c r="L18" s="184"/>
    </row>
    <row r="19" spans="1:12" ht="12" customHeight="1" x14ac:dyDescent="0.2">
      <c r="B19" s="262" t="s">
        <v>181</v>
      </c>
      <c r="C19" s="263">
        <v>6.2517142857142858</v>
      </c>
    </row>
    <row r="20" spans="1:12" ht="12" customHeight="1" x14ac:dyDescent="0.2">
      <c r="B20" s="262" t="s">
        <v>173</v>
      </c>
      <c r="C20" s="263">
        <v>33.939092857142853</v>
      </c>
    </row>
    <row r="21" spans="1:12" ht="12" customHeight="1" x14ac:dyDescent="0.2">
      <c r="B21" s="262"/>
      <c r="C21" s="263"/>
      <c r="K21" s="163" t="s">
        <v>428</v>
      </c>
      <c r="L21" s="163">
        <v>270.39</v>
      </c>
    </row>
    <row r="22" spans="1:12" ht="12" customHeight="1" x14ac:dyDescent="0.2">
      <c r="A22" s="265" t="s">
        <v>114</v>
      </c>
      <c r="B22" s="193"/>
      <c r="C22" s="266">
        <f>SUM(C23:C30)</f>
        <v>10524.355054538264</v>
      </c>
      <c r="D22" s="182"/>
      <c r="I22" s="244"/>
      <c r="K22" s="203" t="s">
        <v>106</v>
      </c>
      <c r="L22" s="264">
        <f>C13</f>
        <v>2925.357199991261</v>
      </c>
    </row>
    <row r="23" spans="1:12" ht="12" customHeight="1" x14ac:dyDescent="0.2">
      <c r="B23" s="193" t="s">
        <v>387</v>
      </c>
      <c r="C23" s="267">
        <v>10.238598360655487</v>
      </c>
      <c r="D23" s="182"/>
      <c r="I23" s="244"/>
      <c r="K23" s="203" t="s">
        <v>114</v>
      </c>
      <c r="L23" s="264">
        <f>C22</f>
        <v>10524.355054538264</v>
      </c>
    </row>
    <row r="24" spans="1:12" ht="12" customHeight="1" x14ac:dyDescent="0.2">
      <c r="B24" s="193" t="s">
        <v>165</v>
      </c>
      <c r="C24" s="176">
        <v>38.879261904761933</v>
      </c>
      <c r="D24" s="182"/>
      <c r="I24" s="244"/>
      <c r="K24" s="203"/>
      <c r="L24" s="264"/>
    </row>
    <row r="25" spans="1:12" ht="12" customHeight="1" x14ac:dyDescent="0.2">
      <c r="B25" s="193" t="s">
        <v>125</v>
      </c>
      <c r="C25" s="176">
        <v>1177.7832499999997</v>
      </c>
      <c r="I25" s="244"/>
      <c r="L25" s="244"/>
    </row>
    <row r="26" spans="1:12" ht="12" customHeight="1" x14ac:dyDescent="0.2">
      <c r="B26" s="193" t="s">
        <v>139</v>
      </c>
      <c r="C26" s="176">
        <v>109.57989189189188</v>
      </c>
      <c r="E26" s="213"/>
      <c r="I26" s="244"/>
    </row>
    <row r="27" spans="1:12" ht="12" customHeight="1" x14ac:dyDescent="0.2">
      <c r="B27" s="193" t="s">
        <v>388</v>
      </c>
      <c r="I27" s="244"/>
    </row>
    <row r="28" spans="1:12" ht="12" customHeight="1" x14ac:dyDescent="0.2">
      <c r="B28" s="193" t="s">
        <v>163</v>
      </c>
      <c r="C28" s="176">
        <v>268.3941547619047</v>
      </c>
      <c r="D28" s="268"/>
      <c r="I28" s="244"/>
    </row>
    <row r="29" spans="1:12" ht="12" customHeight="1" x14ac:dyDescent="0.2">
      <c r="B29" s="193" t="s">
        <v>153</v>
      </c>
      <c r="C29" s="176">
        <v>8882.1798214285736</v>
      </c>
      <c r="I29" s="244"/>
    </row>
    <row r="30" spans="1:12" ht="12" customHeight="1" thickBot="1" x14ac:dyDescent="0.25">
      <c r="B30" s="193" t="s">
        <v>181</v>
      </c>
      <c r="C30" s="176">
        <v>37.30007619047619</v>
      </c>
      <c r="I30" s="244"/>
    </row>
    <row r="31" spans="1:12" ht="12" customHeight="1" thickTop="1" thickBot="1" x14ac:dyDescent="0.25">
      <c r="A31" s="269" t="s">
        <v>12</v>
      </c>
      <c r="B31" s="269"/>
      <c r="C31" s="270">
        <f>SUM(C8,C13,C22)</f>
        <v>13720.105861672382</v>
      </c>
      <c r="I31" s="244"/>
      <c r="K31" s="244"/>
    </row>
    <row r="32" spans="1:12" ht="12" customHeight="1" x14ac:dyDescent="0.2">
      <c r="A32" s="212" t="s">
        <v>236</v>
      </c>
      <c r="B32" s="190"/>
      <c r="C32" s="30"/>
    </row>
    <row r="33" spans="1:3" ht="12" customHeight="1" x14ac:dyDescent="0.2">
      <c r="A33" s="190" t="s">
        <v>193</v>
      </c>
      <c r="B33" s="237"/>
      <c r="C33" s="30"/>
    </row>
    <row r="34" spans="1:3" ht="12" customHeight="1" x14ac:dyDescent="0.2">
      <c r="A34" s="191" t="s">
        <v>201</v>
      </c>
      <c r="B34" s="191"/>
      <c r="C34" s="72"/>
    </row>
    <row r="35" spans="1:3" ht="12" customHeight="1" x14ac:dyDescent="0.2">
      <c r="A35" s="210" t="s">
        <v>389</v>
      </c>
      <c r="B35" s="189"/>
      <c r="C35" s="166"/>
    </row>
    <row r="36" spans="1:3" ht="12" customHeight="1" x14ac:dyDescent="0.2">
      <c r="A36" s="210"/>
      <c r="B36" s="189"/>
      <c r="C36" s="166"/>
    </row>
    <row r="37" spans="1:3" ht="12" customHeight="1" x14ac:dyDescent="0.2">
      <c r="A37" s="331"/>
      <c r="B37" s="331"/>
      <c r="C37" s="331"/>
    </row>
    <row r="38" spans="1:3" ht="12" customHeight="1" x14ac:dyDescent="0.2">
      <c r="A38" s="331"/>
      <c r="B38" s="331"/>
      <c r="C38" s="331"/>
    </row>
    <row r="59" spans="1:4" ht="12" customHeight="1" x14ac:dyDescent="0.2">
      <c r="D59" s="213"/>
    </row>
    <row r="62" spans="1:4" ht="12" customHeight="1" x14ac:dyDescent="0.2">
      <c r="A62" s="190"/>
      <c r="B62" s="237"/>
      <c r="C62" s="213"/>
    </row>
    <row r="63" spans="1:4" ht="12" customHeight="1" x14ac:dyDescent="0.2">
      <c r="B63" s="191"/>
    </row>
    <row r="64" spans="1:4" ht="19.5" customHeight="1" x14ac:dyDescent="0.2"/>
    <row r="70" spans="1:3" ht="12" customHeight="1" x14ac:dyDescent="0.2">
      <c r="A70" s="331"/>
      <c r="B70" s="331"/>
      <c r="C70" s="331"/>
    </row>
    <row r="71" spans="1:3" ht="12" customHeight="1" x14ac:dyDescent="0.2">
      <c r="A71" s="331"/>
      <c r="B71" s="331"/>
      <c r="C71" s="331"/>
    </row>
    <row r="100" spans="1:3" ht="12" customHeight="1" x14ac:dyDescent="0.2">
      <c r="A100" s="212"/>
      <c r="B100" s="190"/>
      <c r="C100" s="30"/>
    </row>
    <row r="101" spans="1:3" ht="12" customHeight="1" x14ac:dyDescent="0.2">
      <c r="A101" s="190"/>
      <c r="B101" s="237"/>
      <c r="C101" s="30"/>
    </row>
    <row r="102" spans="1:3" ht="12" customHeight="1" x14ac:dyDescent="0.2">
      <c r="A102" s="191"/>
      <c r="B102" s="191"/>
      <c r="C102" s="72"/>
    </row>
  </sheetData>
  <mergeCells count="6">
    <mergeCell ref="A71:C71"/>
    <mergeCell ref="A5:A6"/>
    <mergeCell ref="B5:B6"/>
    <mergeCell ref="A37:C37"/>
    <mergeCell ref="A38:C38"/>
    <mergeCell ref="A70:C70"/>
  </mergeCells>
  <printOptions horizontalCentered="1"/>
  <pageMargins left="0.78740157480314965" right="0.78740157480314965" top="0.59055118110236227" bottom="0.78740157480314965" header="0.39370078740157483" footer="0.39370078740157483"/>
  <pageSetup paperSize="9" scale="91" orientation="portrait" horizontalDpi="300" verticalDpi="300" r:id="rId1"/>
  <headerFooter alignWithMargins="0">
    <oddFooter xml:space="preserve">&amp;R&amp;8&amp;P+11 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69"/>
  <sheetViews>
    <sheetView topLeftCell="A16" workbookViewId="0">
      <selection activeCell="F38" sqref="F38"/>
    </sheetView>
  </sheetViews>
  <sheetFormatPr baseColWidth="10" defaultRowHeight="12" customHeight="1" x14ac:dyDescent="0.2"/>
  <cols>
    <col min="1" max="1" width="28.42578125" style="193" customWidth="1"/>
    <col min="2" max="2" width="29.85546875" style="271" customWidth="1"/>
    <col min="3" max="3" width="29" style="193" customWidth="1"/>
    <col min="4" max="5" width="11.42578125" style="162"/>
    <col min="6" max="7" width="11.42578125" style="163"/>
    <col min="8" max="8" width="11.42578125" style="244"/>
    <col min="9" max="9" width="11.42578125" style="163"/>
    <col min="10" max="16384" width="11.42578125" style="162"/>
  </cols>
  <sheetData>
    <row r="1" spans="1:10" ht="24" customHeight="1" x14ac:dyDescent="0.2">
      <c r="A1" s="160" t="s">
        <v>199</v>
      </c>
      <c r="B1" s="160"/>
      <c r="C1" s="196"/>
    </row>
    <row r="2" spans="1:10" ht="12" customHeight="1" x14ac:dyDescent="0.2">
      <c r="A2" s="164"/>
      <c r="B2" s="165"/>
      <c r="C2" s="165"/>
    </row>
    <row r="3" spans="1:10" s="197" customFormat="1" ht="12" customHeight="1" x14ac:dyDescent="0.2">
      <c r="A3" s="252" t="s">
        <v>391</v>
      </c>
      <c r="B3" s="253" t="s">
        <v>384</v>
      </c>
      <c r="C3" s="272"/>
      <c r="H3" s="281"/>
    </row>
    <row r="4" spans="1:10" s="197" customFormat="1" ht="12" customHeight="1" x14ac:dyDescent="0.2">
      <c r="A4" s="219"/>
      <c r="B4" s="253" t="s">
        <v>396</v>
      </c>
      <c r="C4" s="272"/>
      <c r="H4" s="281"/>
    </row>
    <row r="5" spans="1:10" ht="10.9" customHeight="1" x14ac:dyDescent="0.2">
      <c r="A5" s="342" t="s">
        <v>118</v>
      </c>
      <c r="B5" s="342" t="s">
        <v>392</v>
      </c>
      <c r="C5" s="220" t="s">
        <v>385</v>
      </c>
    </row>
    <row r="6" spans="1:10" ht="10.9" customHeight="1" x14ac:dyDescent="0.2">
      <c r="A6" s="342"/>
      <c r="B6" s="342"/>
      <c r="C6" s="220" t="s">
        <v>116</v>
      </c>
    </row>
    <row r="7" spans="1:10" s="205" customFormat="1" ht="5.25" customHeight="1" x14ac:dyDescent="0.2">
      <c r="A7" s="223"/>
      <c r="B7" s="273"/>
      <c r="C7" s="223"/>
      <c r="F7" s="203"/>
      <c r="G7" s="203"/>
      <c r="H7" s="264"/>
      <c r="I7" s="203"/>
    </row>
    <row r="8" spans="1:10" s="193" customFormat="1" ht="11.25" x14ac:dyDescent="0.2">
      <c r="A8" s="165" t="s">
        <v>387</v>
      </c>
      <c r="B8" s="274" t="s">
        <v>16</v>
      </c>
      <c r="C8" s="263">
        <v>10.238598360655487</v>
      </c>
      <c r="H8" s="249"/>
    </row>
    <row r="9" spans="1:10" s="193" customFormat="1" ht="14.25" customHeight="1" x14ac:dyDescent="0.2">
      <c r="A9" s="165" t="s">
        <v>165</v>
      </c>
      <c r="B9" s="275" t="s">
        <v>23</v>
      </c>
      <c r="C9" s="263">
        <v>283.18399775381852</v>
      </c>
      <c r="G9" s="184" t="s">
        <v>165</v>
      </c>
      <c r="H9" s="282">
        <v>283.18399775381852</v>
      </c>
    </row>
    <row r="10" spans="1:10" s="193" customFormat="1" ht="10.15" customHeight="1" x14ac:dyDescent="0.2">
      <c r="A10" s="193" t="s">
        <v>119</v>
      </c>
      <c r="B10" s="274" t="s">
        <v>16</v>
      </c>
      <c r="C10" s="263">
        <v>1126.2464589041092</v>
      </c>
      <c r="G10" s="184" t="s">
        <v>119</v>
      </c>
      <c r="H10" s="282">
        <v>1126.2464589041092</v>
      </c>
    </row>
    <row r="11" spans="1:10" s="193" customFormat="1" ht="10.15" customHeight="1" x14ac:dyDescent="0.2">
      <c r="A11" s="193" t="s">
        <v>125</v>
      </c>
      <c r="B11" s="193" t="s">
        <v>40</v>
      </c>
      <c r="C11" s="276">
        <v>1329.0483809523805</v>
      </c>
      <c r="G11" s="184" t="s">
        <v>125</v>
      </c>
      <c r="H11" s="282">
        <v>1329.0483809523805</v>
      </c>
    </row>
    <row r="12" spans="1:10" s="193" customFormat="1" ht="10.15" customHeight="1" x14ac:dyDescent="0.2">
      <c r="A12" s="277" t="s">
        <v>139</v>
      </c>
      <c r="B12" s="278" t="s">
        <v>56</v>
      </c>
      <c r="C12" s="263">
        <v>119.48078474903474</v>
      </c>
      <c r="G12" s="184" t="s">
        <v>139</v>
      </c>
      <c r="H12" s="282">
        <v>119.48078474903474</v>
      </c>
    </row>
    <row r="13" spans="1:10" s="193" customFormat="1" ht="12.75" x14ac:dyDescent="0.2">
      <c r="A13" s="193" t="s">
        <v>388</v>
      </c>
      <c r="B13" s="278" t="s">
        <v>393</v>
      </c>
      <c r="C13" s="263">
        <v>24.038199999999996</v>
      </c>
      <c r="G13" s="184" t="s">
        <v>395</v>
      </c>
      <c r="H13" s="282">
        <v>136.26388095238076</v>
      </c>
    </row>
    <row r="14" spans="1:10" s="193" customFormat="1" ht="12.75" x14ac:dyDescent="0.2">
      <c r="A14" s="193" t="s">
        <v>386</v>
      </c>
      <c r="B14" s="271" t="s">
        <v>394</v>
      </c>
      <c r="C14" s="263">
        <v>136.26388095238076</v>
      </c>
      <c r="G14" s="184" t="s">
        <v>163</v>
      </c>
      <c r="H14" s="282">
        <v>309.96161476190468</v>
      </c>
    </row>
    <row r="15" spans="1:10" s="193" customFormat="1" ht="12.75" x14ac:dyDescent="0.2">
      <c r="A15" s="193" t="s">
        <v>163</v>
      </c>
      <c r="B15" s="193" t="s">
        <v>18</v>
      </c>
      <c r="C15" s="276">
        <v>309.96161476190468</v>
      </c>
      <c r="G15" s="184" t="s">
        <v>153</v>
      </c>
      <c r="H15" s="282">
        <v>10338.092154761907</v>
      </c>
    </row>
    <row r="16" spans="1:10" s="193" customFormat="1" ht="12.75" x14ac:dyDescent="0.2">
      <c r="A16" s="193" t="s">
        <v>153</v>
      </c>
      <c r="B16" s="193" t="s">
        <v>17</v>
      </c>
      <c r="C16" s="276">
        <v>10338.092154761907</v>
      </c>
      <c r="G16" s="184" t="s">
        <v>173</v>
      </c>
      <c r="H16" s="284">
        <v>77.83</v>
      </c>
      <c r="J16" s="176"/>
    </row>
    <row r="17" spans="1:9" s="193" customFormat="1" ht="13.5" thickBot="1" x14ac:dyDescent="0.25">
      <c r="A17" s="165" t="s">
        <v>181</v>
      </c>
      <c r="B17" s="279" t="s">
        <v>46</v>
      </c>
      <c r="C17" s="263">
        <v>43.551790476190476</v>
      </c>
      <c r="G17" s="184"/>
      <c r="H17" s="283">
        <f>SUM(H9:H16)</f>
        <v>13720.107272835534</v>
      </c>
    </row>
    <row r="18" spans="1:9" s="193" customFormat="1" ht="14.25" thickTop="1" thickBot="1" x14ac:dyDescent="0.25">
      <c r="A18" s="269" t="s">
        <v>12</v>
      </c>
      <c r="B18" s="269"/>
      <c r="C18" s="270">
        <f>SUM(C8:C17)</f>
        <v>13720.105861672382</v>
      </c>
      <c r="G18" s="163"/>
      <c r="H18" s="244"/>
    </row>
    <row r="19" spans="1:9" s="193" customFormat="1" ht="12.75" x14ac:dyDescent="0.2">
      <c r="A19" s="212" t="s">
        <v>236</v>
      </c>
      <c r="B19" s="190"/>
      <c r="C19" s="30"/>
      <c r="G19" s="163"/>
      <c r="H19" s="244"/>
    </row>
    <row r="20" spans="1:9" ht="10.9" customHeight="1" x14ac:dyDescent="0.2">
      <c r="A20" s="190" t="s">
        <v>193</v>
      </c>
      <c r="B20" s="237"/>
      <c r="C20" s="30"/>
    </row>
    <row r="21" spans="1:9" ht="10.9" customHeight="1" x14ac:dyDescent="0.2">
      <c r="A21" s="191" t="s">
        <v>201</v>
      </c>
      <c r="B21" s="191"/>
      <c r="C21" s="72"/>
    </row>
    <row r="22" spans="1:9" s="193" customFormat="1" ht="12.75" x14ac:dyDescent="0.2">
      <c r="A22" s="191"/>
      <c r="B22" s="191"/>
      <c r="C22" s="72"/>
      <c r="G22" s="163"/>
      <c r="H22" s="244"/>
      <c r="I22" s="163"/>
    </row>
    <row r="23" spans="1:9" ht="10.9" customHeight="1" x14ac:dyDescent="0.2">
      <c r="A23" s="343"/>
      <c r="B23" s="343"/>
      <c r="C23" s="343"/>
      <c r="G23" s="193"/>
      <c r="H23" s="249"/>
    </row>
    <row r="24" spans="1:9" ht="14.25" customHeight="1" x14ac:dyDescent="0.2">
      <c r="A24" s="343"/>
      <c r="B24" s="343"/>
      <c r="C24" s="343"/>
    </row>
    <row r="25" spans="1:9" ht="10.9" customHeight="1" x14ac:dyDescent="0.2">
      <c r="F25" s="206"/>
    </row>
    <row r="26" spans="1:9" ht="10.9" customHeight="1" x14ac:dyDescent="0.2">
      <c r="I26" s="193"/>
    </row>
    <row r="27" spans="1:9" ht="10.9" customHeight="1" x14ac:dyDescent="0.2"/>
    <row r="28" spans="1:9" ht="10.9" customHeight="1" x14ac:dyDescent="0.2">
      <c r="G28" s="213"/>
      <c r="H28" s="247"/>
    </row>
    <row r="29" spans="1:9" ht="10.9" customHeight="1" x14ac:dyDescent="0.2">
      <c r="E29" s="209"/>
    </row>
    <row r="30" spans="1:9" ht="10.9" customHeight="1" x14ac:dyDescent="0.2"/>
    <row r="31" spans="1:9" s="193" customFormat="1" ht="12.75" x14ac:dyDescent="0.2">
      <c r="B31" s="271"/>
      <c r="G31" s="163"/>
      <c r="H31" s="244"/>
      <c r="I31" s="213"/>
    </row>
    <row r="32" spans="1:9" ht="12" customHeight="1" x14ac:dyDescent="0.2">
      <c r="E32" s="209"/>
    </row>
    <row r="33" spans="1:9" ht="13.15" customHeight="1" x14ac:dyDescent="0.2"/>
    <row r="34" spans="1:9" ht="12.75" x14ac:dyDescent="0.2"/>
    <row r="35" spans="1:9" s="213" customFormat="1" ht="12.75" x14ac:dyDescent="0.2">
      <c r="A35" s="193"/>
      <c r="B35" s="271"/>
      <c r="C35" s="193"/>
      <c r="G35" s="163"/>
      <c r="H35" s="244"/>
      <c r="I35" s="163"/>
    </row>
    <row r="53" spans="1:8" ht="12" customHeight="1" x14ac:dyDescent="0.2">
      <c r="A53" s="280"/>
      <c r="B53" s="189"/>
    </row>
    <row r="54" spans="1:8" ht="12" customHeight="1" x14ac:dyDescent="0.2">
      <c r="A54" s="210"/>
      <c r="B54" s="189"/>
    </row>
    <row r="55" spans="1:8" ht="12" customHeight="1" x14ac:dyDescent="0.2">
      <c r="A55" s="190" t="s">
        <v>193</v>
      </c>
      <c r="B55" s="190"/>
    </row>
    <row r="56" spans="1:8" ht="12" customHeight="1" x14ac:dyDescent="0.2">
      <c r="A56" s="191" t="s">
        <v>201</v>
      </c>
      <c r="B56" s="237"/>
    </row>
    <row r="57" spans="1:8" ht="9" customHeight="1" x14ac:dyDescent="0.2"/>
    <row r="58" spans="1:8" ht="9" customHeight="1" x14ac:dyDescent="0.2"/>
    <row r="59" spans="1:8" ht="9" customHeight="1" x14ac:dyDescent="0.2"/>
    <row r="60" spans="1:8" ht="9" customHeight="1" x14ac:dyDescent="0.2"/>
    <row r="61" spans="1:8" ht="13.5" customHeight="1" x14ac:dyDescent="0.2"/>
    <row r="62" spans="1:8" ht="13.5" customHeight="1" x14ac:dyDescent="0.2">
      <c r="G62" s="213"/>
      <c r="H62" s="247"/>
    </row>
    <row r="63" spans="1:8" ht="9" customHeight="1" x14ac:dyDescent="0.2"/>
    <row r="64" spans="1:8" ht="9" customHeight="1" x14ac:dyDescent="0.2"/>
    <row r="65" spans="1:9" ht="9" customHeight="1" x14ac:dyDescent="0.2">
      <c r="I65" s="213"/>
    </row>
    <row r="69" spans="1:9" s="213" customFormat="1" ht="12.75" customHeight="1" x14ac:dyDescent="0.2">
      <c r="A69" s="193"/>
      <c r="B69" s="271"/>
      <c r="C69" s="193"/>
      <c r="G69" s="163"/>
      <c r="H69" s="244"/>
      <c r="I69" s="163"/>
    </row>
  </sheetData>
  <sheetProtection selectLockedCells="1" selectUnlockedCells="1"/>
  <mergeCells count="4">
    <mergeCell ref="A5:A6"/>
    <mergeCell ref="B5:B6"/>
    <mergeCell ref="A23:C23"/>
    <mergeCell ref="A24:C24"/>
  </mergeCells>
  <printOptions horizontalCentered="1"/>
  <pageMargins left="0.59055118110236227" right="0.59055118110236227" top="0.59055118110236227" bottom="0.78740157480314965" header="0.39370078740157483" footer="0.39370078740157483"/>
  <pageSetup paperSize="9" orientation="portrait" horizontalDpi="300" verticalDpi="300" r:id="rId1"/>
  <headerFooter>
    <oddFooter>&amp;R&amp;8 13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05"/>
  <sheetViews>
    <sheetView workbookViewId="0">
      <selection activeCell="A111" sqref="A111"/>
    </sheetView>
  </sheetViews>
  <sheetFormatPr baseColWidth="10" defaultRowHeight="12.75" x14ac:dyDescent="0.2"/>
  <cols>
    <col min="1" max="1" width="18.7109375" style="25" customWidth="1"/>
    <col min="2" max="2" width="19.85546875" style="25" customWidth="1"/>
    <col min="3" max="3" width="26.7109375" style="25" customWidth="1"/>
    <col min="4" max="4" width="18.7109375" style="28" customWidth="1"/>
  </cols>
  <sheetData>
    <row r="1" spans="1:9" ht="24" customHeight="1" x14ac:dyDescent="0.2">
      <c r="A1" s="103" t="s">
        <v>199</v>
      </c>
      <c r="B1" s="103"/>
      <c r="C1" s="291"/>
      <c r="D1" s="292"/>
    </row>
    <row r="2" spans="1:9" ht="12" customHeight="1" x14ac:dyDescent="0.2">
      <c r="A2" s="104"/>
      <c r="B2" s="24"/>
      <c r="C2" s="24"/>
      <c r="D2"/>
    </row>
    <row r="3" spans="1:9" s="31" customFormat="1" ht="15" customHeight="1" x14ac:dyDescent="0.2">
      <c r="A3" s="31" t="s">
        <v>404</v>
      </c>
      <c r="B3" s="31" t="s">
        <v>405</v>
      </c>
      <c r="D3" s="99"/>
    </row>
    <row r="4" spans="1:9" s="31" customFormat="1" x14ac:dyDescent="0.2">
      <c r="B4" s="31" t="s">
        <v>412</v>
      </c>
      <c r="D4" s="99"/>
    </row>
    <row r="5" spans="1:9" s="25" customFormat="1" ht="11.25" x14ac:dyDescent="0.2">
      <c r="A5" s="333" t="s">
        <v>89</v>
      </c>
      <c r="B5" s="333" t="s">
        <v>118</v>
      </c>
      <c r="C5" s="125" t="s">
        <v>400</v>
      </c>
      <c r="D5" s="124" t="s">
        <v>372</v>
      </c>
    </row>
    <row r="6" spans="1:9" s="25" customFormat="1" ht="11.25" x14ac:dyDescent="0.2">
      <c r="A6" s="333"/>
      <c r="B6" s="333"/>
      <c r="C6" s="125" t="s">
        <v>401</v>
      </c>
      <c r="D6" s="124" t="s">
        <v>116</v>
      </c>
    </row>
    <row r="7" spans="1:9" s="36" customFormat="1" ht="11.25" x14ac:dyDescent="0.2">
      <c r="A7" s="293"/>
      <c r="B7" s="25"/>
      <c r="C7" s="27"/>
      <c r="D7" s="28"/>
    </row>
    <row r="8" spans="1:9" s="36" customFormat="1" ht="11.25" x14ac:dyDescent="0.2">
      <c r="A8" s="293" t="s">
        <v>406</v>
      </c>
      <c r="B8" s="25"/>
      <c r="C8" s="27"/>
      <c r="D8" s="294">
        <f>SUM(D9:D12)</f>
        <v>2397.9138040293037</v>
      </c>
      <c r="H8" s="36" t="s">
        <v>114</v>
      </c>
      <c r="I8" s="295">
        <f>D23</f>
        <v>2253.2570349206339</v>
      </c>
    </row>
    <row r="9" spans="1:9" s="25" customFormat="1" ht="13.15" customHeight="1" x14ac:dyDescent="0.2">
      <c r="A9" s="293"/>
      <c r="B9" s="36" t="s">
        <v>166</v>
      </c>
      <c r="C9" s="50" t="s">
        <v>49</v>
      </c>
      <c r="D9" s="37">
        <v>493.04342307692298</v>
      </c>
      <c r="H9" s="36" t="s">
        <v>106</v>
      </c>
      <c r="I9" s="295">
        <f>D8</f>
        <v>2397.9138040293037</v>
      </c>
    </row>
    <row r="10" spans="1:9" s="25" customFormat="1" ht="13.15" customHeight="1" x14ac:dyDescent="0.2">
      <c r="A10" s="293"/>
      <c r="B10" s="36" t="s">
        <v>158</v>
      </c>
      <c r="C10" s="50" t="s">
        <v>43</v>
      </c>
      <c r="D10" s="37">
        <v>126.74949999999998</v>
      </c>
      <c r="H10" s="36" t="s">
        <v>111</v>
      </c>
      <c r="I10" s="295">
        <f>D14</f>
        <v>488.95470725022108</v>
      </c>
    </row>
    <row r="11" spans="1:9" s="25" customFormat="1" ht="13.15" customHeight="1" x14ac:dyDescent="0.2">
      <c r="A11" s="293"/>
      <c r="B11" s="36" t="s">
        <v>124</v>
      </c>
      <c r="C11" s="50" t="s">
        <v>13</v>
      </c>
      <c r="D11" s="37">
        <v>381.45591666666672</v>
      </c>
    </row>
    <row r="12" spans="1:9" s="25" customFormat="1" ht="13.15" customHeight="1" x14ac:dyDescent="0.2">
      <c r="A12" s="293"/>
      <c r="B12" s="36" t="s">
        <v>129</v>
      </c>
      <c r="C12" s="50" t="s">
        <v>38</v>
      </c>
      <c r="D12" s="37">
        <v>1396.6649642857142</v>
      </c>
    </row>
    <row r="13" spans="1:9" s="25" customFormat="1" ht="11.25" x14ac:dyDescent="0.2">
      <c r="A13" s="293"/>
      <c r="B13" s="36"/>
      <c r="C13" s="50"/>
      <c r="D13" s="37"/>
    </row>
    <row r="14" spans="1:9" s="25" customFormat="1" ht="11.25" x14ac:dyDescent="0.2">
      <c r="A14" s="296" t="s">
        <v>407</v>
      </c>
      <c r="B14" s="296"/>
      <c r="C14" s="297"/>
      <c r="D14" s="298">
        <f>SUM(D15:D21)</f>
        <v>488.95470725022108</v>
      </c>
    </row>
    <row r="15" spans="1:9" s="25" customFormat="1" ht="11.25" x14ac:dyDescent="0.2">
      <c r="A15" s="293"/>
      <c r="B15" s="36" t="s">
        <v>408</v>
      </c>
      <c r="C15" s="153"/>
      <c r="D15" s="37">
        <v>377.23233333333337</v>
      </c>
      <c r="I15" s="299"/>
    </row>
    <row r="16" spans="1:9" s="25" customFormat="1" ht="11.25" x14ac:dyDescent="0.2">
      <c r="A16" s="293"/>
      <c r="B16" s="36" t="s">
        <v>124</v>
      </c>
      <c r="C16" s="153" t="s">
        <v>13</v>
      </c>
      <c r="D16" s="37">
        <v>17.220352380952392</v>
      </c>
      <c r="I16" s="299"/>
    </row>
    <row r="17" spans="1:9" s="25" customFormat="1" ht="11.25" x14ac:dyDescent="0.2">
      <c r="B17" s="36" t="s">
        <v>152</v>
      </c>
      <c r="C17" s="50" t="s">
        <v>75</v>
      </c>
      <c r="D17" s="37">
        <v>16.347000000000005</v>
      </c>
      <c r="I17" s="299"/>
    </row>
    <row r="18" spans="1:9" s="25" customFormat="1" ht="11.25" x14ac:dyDescent="0.2">
      <c r="B18" s="36" t="s">
        <v>409</v>
      </c>
      <c r="C18" s="153" t="s">
        <v>410</v>
      </c>
      <c r="D18" s="37">
        <v>27.083000000000009</v>
      </c>
      <c r="I18" s="299"/>
    </row>
    <row r="19" spans="1:9" s="25" customFormat="1" ht="11.25" x14ac:dyDescent="0.2">
      <c r="B19" s="36" t="s">
        <v>156</v>
      </c>
      <c r="C19" s="153" t="s">
        <v>9</v>
      </c>
      <c r="D19" s="37">
        <v>22.725948275862073</v>
      </c>
      <c r="I19" s="299"/>
    </row>
    <row r="20" spans="1:9" s="25" customFormat="1" ht="11.25" x14ac:dyDescent="0.2">
      <c r="B20" s="36" t="s">
        <v>195</v>
      </c>
      <c r="C20" s="153" t="s">
        <v>57</v>
      </c>
      <c r="D20" s="37">
        <v>23.353692307692302</v>
      </c>
      <c r="I20" s="299"/>
    </row>
    <row r="21" spans="1:9" s="25" customFormat="1" ht="11.25" x14ac:dyDescent="0.2">
      <c r="B21" s="36" t="s">
        <v>173</v>
      </c>
      <c r="C21" s="153"/>
      <c r="D21" s="37">
        <v>4.9923809523809553</v>
      </c>
      <c r="F21" s="28"/>
      <c r="I21" s="299"/>
    </row>
    <row r="22" spans="1:9" s="25" customFormat="1" ht="11.25" x14ac:dyDescent="0.2">
      <c r="B22" s="36"/>
      <c r="C22" s="300"/>
      <c r="D22" s="37"/>
      <c r="I22" s="299"/>
    </row>
    <row r="23" spans="1:9" s="25" customFormat="1" ht="11.25" x14ac:dyDescent="0.2">
      <c r="A23" s="296" t="s">
        <v>411</v>
      </c>
      <c r="B23" s="36"/>
      <c r="C23" s="300"/>
      <c r="D23" s="298">
        <f>SUM(D24:D28)</f>
        <v>2253.2570349206339</v>
      </c>
      <c r="I23" s="299"/>
    </row>
    <row r="24" spans="1:9" s="25" customFormat="1" ht="11.25" x14ac:dyDescent="0.2">
      <c r="A24" s="296"/>
      <c r="B24" s="36" t="s">
        <v>124</v>
      </c>
      <c r="C24" s="301" t="s">
        <v>13</v>
      </c>
      <c r="D24" s="37">
        <v>28.399019047619049</v>
      </c>
      <c r="I24" s="299"/>
    </row>
    <row r="25" spans="1:9" s="25" customFormat="1" ht="11.25" x14ac:dyDescent="0.2">
      <c r="B25" s="36" t="s">
        <v>128</v>
      </c>
      <c r="C25" s="301" t="s">
        <v>52</v>
      </c>
      <c r="D25" s="37">
        <v>60.75</v>
      </c>
      <c r="I25" s="299"/>
    </row>
    <row r="26" spans="1:9" s="25" customFormat="1" x14ac:dyDescent="0.2">
      <c r="B26" s="36" t="s">
        <v>129</v>
      </c>
      <c r="C26" s="301" t="s">
        <v>38</v>
      </c>
      <c r="D26" s="37">
        <v>2099.1942158730153</v>
      </c>
      <c r="F26"/>
      <c r="G26"/>
      <c r="I26" s="299"/>
    </row>
    <row r="27" spans="1:9" s="25" customFormat="1" x14ac:dyDescent="0.2">
      <c r="B27" s="36" t="s">
        <v>11</v>
      </c>
      <c r="C27" s="301" t="s">
        <v>70</v>
      </c>
      <c r="D27" s="37">
        <v>53.063600000000008</v>
      </c>
      <c r="F27"/>
      <c r="G27"/>
      <c r="H27"/>
      <c r="I27"/>
    </row>
    <row r="28" spans="1:9" s="25" customFormat="1" x14ac:dyDescent="0.2">
      <c r="B28" s="36" t="s">
        <v>173</v>
      </c>
      <c r="C28" s="301"/>
      <c r="D28" s="37">
        <v>11.850200000000001</v>
      </c>
      <c r="F28"/>
      <c r="G28"/>
      <c r="H28"/>
      <c r="I28"/>
    </row>
    <row r="29" spans="1:9" s="25" customFormat="1" ht="13.5" thickBot="1" x14ac:dyDescent="0.25">
      <c r="C29" s="302"/>
      <c r="D29" s="28"/>
      <c r="H29"/>
      <c r="I29"/>
    </row>
    <row r="30" spans="1:9" s="25" customFormat="1" thickTop="1" thickBot="1" x14ac:dyDescent="0.25">
      <c r="A30" s="303" t="s">
        <v>12</v>
      </c>
      <c r="B30" s="304"/>
      <c r="C30" s="304"/>
      <c r="D30" s="305">
        <f>SUM(D8,D14,D23)</f>
        <v>5140.1255462001591</v>
      </c>
    </row>
    <row r="31" spans="1:9" s="25" customFormat="1" x14ac:dyDescent="0.2">
      <c r="A31" s="100" t="s">
        <v>236</v>
      </c>
      <c r="B31" s="10"/>
      <c r="C31" s="30"/>
      <c r="D31" s="306"/>
      <c r="H31" s="36" t="s">
        <v>129</v>
      </c>
      <c r="I31" s="295">
        <v>3495.8591801587295</v>
      </c>
    </row>
    <row r="32" spans="1:9" x14ac:dyDescent="0.2">
      <c r="A32" s="10" t="s">
        <v>193</v>
      </c>
      <c r="B32" s="19"/>
      <c r="C32" s="30"/>
      <c r="D32" s="307"/>
      <c r="F32" s="25"/>
      <c r="G32" s="25"/>
      <c r="H32" s="36" t="s">
        <v>166</v>
      </c>
      <c r="I32" s="295">
        <v>493.04342307692298</v>
      </c>
    </row>
    <row r="33" spans="1:9" x14ac:dyDescent="0.2">
      <c r="A33" s="71" t="s">
        <v>201</v>
      </c>
      <c r="B33" s="71"/>
      <c r="C33" s="72"/>
      <c r="D33" s="306"/>
      <c r="F33" s="25"/>
      <c r="G33" s="25"/>
      <c r="H33" s="36" t="s">
        <v>124</v>
      </c>
      <c r="I33" s="295">
        <v>427.07528809523819</v>
      </c>
    </row>
    <row r="34" spans="1:9" x14ac:dyDescent="0.2">
      <c r="F34" s="25"/>
      <c r="G34" s="25"/>
      <c r="H34" s="36" t="s">
        <v>408</v>
      </c>
      <c r="I34" s="295">
        <v>377.23233333333337</v>
      </c>
    </row>
    <row r="35" spans="1:9" s="25" customFormat="1" ht="11.25" x14ac:dyDescent="0.2">
      <c r="H35" s="36" t="s">
        <v>158</v>
      </c>
      <c r="I35" s="295">
        <v>126.74949999999998</v>
      </c>
    </row>
    <row r="36" spans="1:9" s="25" customFormat="1" ht="11.25" x14ac:dyDescent="0.2">
      <c r="A36" s="340"/>
      <c r="B36" s="340"/>
      <c r="C36" s="340"/>
      <c r="D36" s="340"/>
      <c r="H36" s="36" t="s">
        <v>128</v>
      </c>
      <c r="I36" s="295">
        <v>60.75</v>
      </c>
    </row>
    <row r="37" spans="1:9" s="25" customFormat="1" ht="11.25" x14ac:dyDescent="0.2">
      <c r="D37" s="28"/>
      <c r="H37" s="36" t="s">
        <v>11</v>
      </c>
      <c r="I37" s="295">
        <v>53.063600000000008</v>
      </c>
    </row>
    <row r="38" spans="1:9" s="25" customFormat="1" ht="11.25" x14ac:dyDescent="0.2">
      <c r="D38" s="28"/>
      <c r="H38" s="36" t="s">
        <v>173</v>
      </c>
      <c r="I38" s="295">
        <v>106.35222153593534</v>
      </c>
    </row>
    <row r="39" spans="1:9" s="25" customFormat="1" ht="11.25" x14ac:dyDescent="0.2">
      <c r="D39" s="28"/>
      <c r="H39" s="36"/>
      <c r="I39" s="295">
        <f>SUM(I31:I38)</f>
        <v>5140.12554620016</v>
      </c>
    </row>
    <row r="40" spans="1:9" s="25" customFormat="1" x14ac:dyDescent="0.2">
      <c r="D40" s="28"/>
      <c r="F40"/>
      <c r="G40"/>
      <c r="H40" s="31"/>
      <c r="I40" s="31"/>
    </row>
    <row r="41" spans="1:9" s="25" customFormat="1" x14ac:dyDescent="0.2">
      <c r="D41" s="28"/>
      <c r="F41" s="73"/>
      <c r="G41" s="73"/>
      <c r="H41"/>
      <c r="I41"/>
    </row>
    <row r="42" spans="1:9" s="25" customFormat="1" x14ac:dyDescent="0.2">
      <c r="D42" s="28"/>
      <c r="H42"/>
      <c r="I42"/>
    </row>
    <row r="43" spans="1:9" s="25" customFormat="1" x14ac:dyDescent="0.2">
      <c r="D43" s="28"/>
      <c r="F43" s="31"/>
      <c r="G43" s="31"/>
      <c r="H43"/>
      <c r="I43"/>
    </row>
    <row r="44" spans="1:9" s="25" customFormat="1" x14ac:dyDescent="0.2">
      <c r="D44" s="28"/>
      <c r="F44"/>
      <c r="G44"/>
      <c r="H44"/>
      <c r="I44"/>
    </row>
    <row r="45" spans="1:9" s="25" customFormat="1" x14ac:dyDescent="0.2">
      <c r="D45" s="28"/>
      <c r="F45"/>
      <c r="G45"/>
      <c r="H45"/>
      <c r="I45"/>
    </row>
    <row r="47" spans="1:9" s="73" customFormat="1" ht="12.75" customHeight="1" x14ac:dyDescent="0.2">
      <c r="A47" s="25"/>
      <c r="B47" s="25"/>
      <c r="C47" s="25"/>
      <c r="D47" s="28"/>
      <c r="F47"/>
      <c r="G47"/>
      <c r="H47"/>
      <c r="I47"/>
    </row>
    <row r="48" spans="1:9" s="25" customFormat="1" x14ac:dyDescent="0.2">
      <c r="D48" s="28"/>
      <c r="E48"/>
      <c r="F48"/>
      <c r="G48"/>
      <c r="H48"/>
      <c r="I48"/>
    </row>
    <row r="49" spans="1:9" s="31" customFormat="1" x14ac:dyDescent="0.2">
      <c r="A49" s="25"/>
      <c r="B49" s="25"/>
      <c r="C49" s="25"/>
      <c r="D49" s="28"/>
      <c r="E49"/>
      <c r="F49"/>
      <c r="G49"/>
      <c r="H49"/>
      <c r="I49"/>
    </row>
    <row r="61" spans="1:9" x14ac:dyDescent="0.2">
      <c r="A61" s="340"/>
      <c r="B61" s="340"/>
      <c r="C61" s="340"/>
      <c r="D61" s="340"/>
    </row>
    <row r="89" spans="1:9" x14ac:dyDescent="0.2">
      <c r="A89" s="10" t="s">
        <v>193</v>
      </c>
      <c r="B89" s="10"/>
    </row>
    <row r="90" spans="1:9" x14ac:dyDescent="0.2">
      <c r="A90" s="71" t="s">
        <v>201</v>
      </c>
      <c r="B90" s="10"/>
    </row>
    <row r="91" spans="1:9" x14ac:dyDescent="0.2">
      <c r="A91" s="71"/>
      <c r="B91" s="19"/>
      <c r="C91" s="72"/>
      <c r="D91" s="73"/>
    </row>
    <row r="92" spans="1:9" x14ac:dyDescent="0.2">
      <c r="B92" s="71"/>
    </row>
    <row r="95" spans="1:9" x14ac:dyDescent="0.2">
      <c r="H95" s="73"/>
      <c r="I95" s="73"/>
    </row>
    <row r="99" spans="1:9" x14ac:dyDescent="0.2">
      <c r="F99" s="73"/>
      <c r="G99" s="73"/>
    </row>
    <row r="105" spans="1:9" s="73" customFormat="1" ht="12.75" customHeight="1" x14ac:dyDescent="0.2">
      <c r="A105" s="25"/>
      <c r="B105" s="25"/>
      <c r="C105" s="25"/>
      <c r="D105" s="28"/>
      <c r="F105"/>
      <c r="G105"/>
      <c r="H105"/>
      <c r="I105"/>
    </row>
  </sheetData>
  <mergeCells count="4">
    <mergeCell ref="A5:A6"/>
    <mergeCell ref="B5:B6"/>
    <mergeCell ref="A36:D36"/>
    <mergeCell ref="A61:D61"/>
  </mergeCells>
  <printOptions horizontalCentered="1"/>
  <pageMargins left="0.78740157480314965" right="0.78740157480314965" top="0.59055118110236227" bottom="0.78740157480314965" header="0.39370078740157483" footer="0.39370078740157483"/>
  <pageSetup paperSize="9" orientation="portrait" horizontalDpi="300" verticalDpi="300" r:id="rId1"/>
  <headerFooter alignWithMargins="0">
    <oddFooter xml:space="preserve">&amp;R&amp;8&amp;P+13&amp;10
 </oddFooter>
  </headerFooter>
  <rowBreaks count="1" manualBreakCount="1">
    <brk id="34" max="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S57"/>
  <sheetViews>
    <sheetView showGridLines="0" workbookViewId="0">
      <selection activeCell="C13" sqref="C13"/>
    </sheetView>
  </sheetViews>
  <sheetFormatPr baseColWidth="10" defaultRowHeight="12.75" x14ac:dyDescent="0.2"/>
  <cols>
    <col min="1" max="1" width="3.42578125" style="162" customWidth="1"/>
    <col min="2" max="2" width="17.140625" style="163" customWidth="1"/>
    <col min="3" max="3" width="20.5703125" style="162" customWidth="1"/>
    <col min="4" max="4" width="24.140625" style="162" customWidth="1"/>
    <col min="5" max="5" width="17.7109375" style="162" customWidth="1"/>
    <col min="6" max="9" width="11.42578125" style="162"/>
    <col min="10" max="11" width="11.42578125" style="163"/>
    <col min="12" max="12" width="11.42578125" style="162"/>
    <col min="13" max="13" width="17.85546875" style="162" bestFit="1" customWidth="1"/>
    <col min="14" max="16" width="11.42578125" style="162"/>
    <col min="17" max="17" width="17.85546875" style="162" bestFit="1" customWidth="1"/>
    <col min="18" max="18" width="11.7109375" style="162" bestFit="1" customWidth="1"/>
    <col min="19" max="16384" width="11.42578125" style="162"/>
  </cols>
  <sheetData>
    <row r="1" spans="1:19" ht="24" customHeight="1" x14ac:dyDescent="0.2">
      <c r="A1" s="160" t="s">
        <v>397</v>
      </c>
      <c r="B1" s="160" t="s">
        <v>199</v>
      </c>
      <c r="C1" s="196"/>
      <c r="D1" s="214"/>
      <c r="E1" s="214"/>
    </row>
    <row r="2" spans="1:19" ht="12" customHeight="1" x14ac:dyDescent="0.2">
      <c r="A2" s="164"/>
      <c r="B2" s="165"/>
      <c r="C2" s="165"/>
    </row>
    <row r="3" spans="1:19" x14ac:dyDescent="0.2">
      <c r="B3" s="252" t="s">
        <v>398</v>
      </c>
      <c r="C3" s="252" t="s">
        <v>399</v>
      </c>
    </row>
    <row r="4" spans="1:19" x14ac:dyDescent="0.2">
      <c r="B4" s="252"/>
      <c r="C4" s="252" t="s">
        <v>403</v>
      </c>
    </row>
    <row r="5" spans="1:19" s="193" customFormat="1" ht="11.25" x14ac:dyDescent="0.2">
      <c r="B5" s="342" t="s">
        <v>89</v>
      </c>
      <c r="C5" s="342" t="s">
        <v>118</v>
      </c>
      <c r="D5" s="170" t="s">
        <v>400</v>
      </c>
      <c r="E5" s="220" t="s">
        <v>372</v>
      </c>
    </row>
    <row r="6" spans="1:19" s="193" customFormat="1" ht="11.25" x14ac:dyDescent="0.2">
      <c r="B6" s="342"/>
      <c r="C6" s="342"/>
      <c r="D6" s="170" t="s">
        <v>401</v>
      </c>
      <c r="E6" s="220" t="s">
        <v>116</v>
      </c>
    </row>
    <row r="7" spans="1:19" s="193" customFormat="1" ht="11.25" x14ac:dyDescent="0.2">
      <c r="E7" s="225"/>
      <c r="J7" s="193" t="s">
        <v>166</v>
      </c>
      <c r="K7" s="249">
        <f>SUM(E9)</f>
        <v>48658.340773809337</v>
      </c>
    </row>
    <row r="8" spans="1:19" s="193" customFormat="1" ht="11.25" x14ac:dyDescent="0.2">
      <c r="B8" s="260" t="s">
        <v>106</v>
      </c>
      <c r="D8" s="271"/>
      <c r="E8" s="285">
        <f>SUM(E9:E12)</f>
        <v>53959.429273809343</v>
      </c>
      <c r="J8" s="193" t="s">
        <v>129</v>
      </c>
      <c r="K8" s="249">
        <f>SUM(E11)</f>
        <v>5222.2259999999997</v>
      </c>
    </row>
    <row r="9" spans="1:19" s="193" customFormat="1" ht="11.25" x14ac:dyDescent="0.2">
      <c r="B9" s="260"/>
      <c r="C9" s="225" t="s">
        <v>166</v>
      </c>
      <c r="D9" s="278" t="s">
        <v>49</v>
      </c>
      <c r="E9" s="263">
        <v>48658.340773809337</v>
      </c>
      <c r="J9" s="193" t="s">
        <v>158</v>
      </c>
      <c r="K9" s="249">
        <f>SUM(E10,E15)</f>
        <v>50.474500000000006</v>
      </c>
    </row>
    <row r="10" spans="1:19" s="193" customFormat="1" ht="11.25" x14ac:dyDescent="0.2">
      <c r="C10" s="225" t="s">
        <v>158</v>
      </c>
      <c r="D10" s="278" t="s">
        <v>43</v>
      </c>
      <c r="E10" s="267">
        <v>18.170500000000001</v>
      </c>
      <c r="G10" s="176"/>
      <c r="J10" s="193" t="s">
        <v>163</v>
      </c>
      <c r="K10" s="249">
        <f>SUM(E12)</f>
        <v>60.692</v>
      </c>
    </row>
    <row r="11" spans="1:19" s="193" customFormat="1" ht="11.25" x14ac:dyDescent="0.2">
      <c r="C11" s="225" t="s">
        <v>129</v>
      </c>
      <c r="D11" s="278" t="s">
        <v>38</v>
      </c>
      <c r="E11" s="263">
        <v>5222.2259999999997</v>
      </c>
      <c r="K11" s="249">
        <f>SUM(K7:K10)</f>
        <v>53991.733273809339</v>
      </c>
    </row>
    <row r="12" spans="1:19" s="193" customFormat="1" ht="11.25" x14ac:dyDescent="0.2">
      <c r="C12" s="225" t="s">
        <v>163</v>
      </c>
      <c r="D12" s="278"/>
      <c r="E12" s="263">
        <v>60.692</v>
      </c>
      <c r="K12" s="249"/>
    </row>
    <row r="13" spans="1:19" s="193" customFormat="1" ht="11.25" x14ac:dyDescent="0.2">
      <c r="C13" s="225"/>
      <c r="D13" s="278"/>
      <c r="E13" s="263"/>
    </row>
    <row r="14" spans="1:19" s="193" customFormat="1" x14ac:dyDescent="0.2">
      <c r="B14" s="260" t="s">
        <v>114</v>
      </c>
      <c r="D14" s="271"/>
      <c r="E14" s="285">
        <f>SUM(E15:E15)</f>
        <v>32.304000000000002</v>
      </c>
      <c r="Q14" s="162"/>
      <c r="R14" s="162"/>
      <c r="S14" s="162"/>
    </row>
    <row r="15" spans="1:19" s="193" customFormat="1" x14ac:dyDescent="0.2">
      <c r="B15" s="260"/>
      <c r="C15" s="225" t="s">
        <v>158</v>
      </c>
      <c r="D15" s="278" t="s">
        <v>43</v>
      </c>
      <c r="E15" s="263">
        <v>32.304000000000002</v>
      </c>
      <c r="Q15" s="286"/>
      <c r="R15" s="287"/>
      <c r="S15" s="162"/>
    </row>
    <row r="16" spans="1:19" s="193" customFormat="1" ht="13.5" thickBot="1" x14ac:dyDescent="0.25">
      <c r="B16" s="260"/>
      <c r="E16" s="285"/>
      <c r="G16" s="267"/>
      <c r="Q16" s="286"/>
      <c r="R16" s="287"/>
      <c r="S16" s="162"/>
    </row>
    <row r="17" spans="2:19" s="193" customFormat="1" ht="14.25" thickTop="1" thickBot="1" x14ac:dyDescent="0.25">
      <c r="B17" s="269" t="s">
        <v>12</v>
      </c>
      <c r="C17" s="288"/>
      <c r="D17" s="288"/>
      <c r="E17" s="289">
        <f>SUM(E8+E14)</f>
        <v>53991.733273809339</v>
      </c>
      <c r="Q17" s="286"/>
      <c r="R17" s="287"/>
      <c r="S17" s="162"/>
    </row>
    <row r="18" spans="2:19" s="193" customFormat="1" x14ac:dyDescent="0.2">
      <c r="B18" s="212" t="s">
        <v>236</v>
      </c>
      <c r="C18" s="190"/>
      <c r="D18" s="30"/>
      <c r="E18" s="290"/>
      <c r="Q18" s="286"/>
      <c r="R18" s="287"/>
      <c r="S18" s="162"/>
    </row>
    <row r="19" spans="2:19" s="193" customFormat="1" x14ac:dyDescent="0.2">
      <c r="B19" s="190" t="s">
        <v>193</v>
      </c>
      <c r="C19" s="237"/>
      <c r="D19" s="30"/>
      <c r="E19" s="290"/>
      <c r="Q19" s="286"/>
      <c r="R19" s="287"/>
      <c r="S19" s="162"/>
    </row>
    <row r="20" spans="2:19" s="193" customFormat="1" ht="12.75" customHeight="1" x14ac:dyDescent="0.2">
      <c r="B20" s="191" t="s">
        <v>201</v>
      </c>
      <c r="C20" s="191"/>
      <c r="D20" s="72"/>
      <c r="E20" s="213"/>
      <c r="Q20" s="162"/>
      <c r="R20" s="162"/>
      <c r="S20" s="162"/>
    </row>
    <row r="21" spans="2:19" s="193" customFormat="1" x14ac:dyDescent="0.2">
      <c r="B21" s="193" t="s">
        <v>402</v>
      </c>
      <c r="D21" s="179"/>
      <c r="E21" s="162"/>
      <c r="Q21" s="162"/>
      <c r="R21" s="162"/>
      <c r="S21" s="162"/>
    </row>
    <row r="22" spans="2:19" s="193" customFormat="1" x14ac:dyDescent="0.2">
      <c r="D22" s="179"/>
      <c r="E22" s="162"/>
      <c r="Q22" s="162"/>
      <c r="R22" s="162"/>
      <c r="S22" s="162"/>
    </row>
    <row r="23" spans="2:19" s="193" customFormat="1" x14ac:dyDescent="0.2">
      <c r="B23" s="344"/>
      <c r="C23" s="344"/>
      <c r="D23" s="344"/>
      <c r="E23" s="344"/>
      <c r="Q23" s="162"/>
      <c r="R23" s="162"/>
      <c r="S23" s="162"/>
    </row>
    <row r="24" spans="2:19" s="193" customFormat="1" x14ac:dyDescent="0.2">
      <c r="B24" s="163"/>
      <c r="C24" s="162"/>
      <c r="D24" s="179"/>
      <c r="E24" s="162"/>
      <c r="Q24" s="162"/>
      <c r="R24" s="162"/>
      <c r="S24" s="162"/>
    </row>
    <row r="25" spans="2:19" s="193" customFormat="1" x14ac:dyDescent="0.2">
      <c r="B25" s="163"/>
      <c r="C25" s="162"/>
      <c r="D25" s="179"/>
      <c r="E25" s="162"/>
      <c r="Q25" s="162"/>
      <c r="R25" s="162"/>
      <c r="S25" s="162"/>
    </row>
    <row r="26" spans="2:19" s="193" customFormat="1" x14ac:dyDescent="0.2">
      <c r="B26" s="163"/>
      <c r="C26" s="162"/>
      <c r="D26" s="179"/>
      <c r="E26" s="162"/>
      <c r="N26" s="162"/>
      <c r="Q26" s="162"/>
      <c r="R26" s="162"/>
      <c r="S26" s="162"/>
    </row>
    <row r="27" spans="2:19" s="193" customFormat="1" x14ac:dyDescent="0.2">
      <c r="B27" s="163"/>
      <c r="C27" s="162"/>
      <c r="D27" s="179"/>
      <c r="E27" s="162"/>
      <c r="N27" s="162"/>
      <c r="Q27" s="162"/>
      <c r="R27" s="162"/>
      <c r="S27" s="162"/>
    </row>
    <row r="28" spans="2:19" s="193" customFormat="1" x14ac:dyDescent="0.2">
      <c r="B28" s="163"/>
      <c r="C28" s="162"/>
      <c r="D28" s="179"/>
      <c r="E28" s="162"/>
      <c r="M28" s="162"/>
      <c r="N28" s="162"/>
      <c r="Q28" s="162"/>
      <c r="R28" s="162"/>
      <c r="S28" s="162"/>
    </row>
    <row r="29" spans="2:19" s="193" customFormat="1" x14ac:dyDescent="0.2">
      <c r="B29" s="163"/>
      <c r="C29" s="162"/>
      <c r="D29" s="179"/>
      <c r="E29" s="162"/>
      <c r="M29" s="162"/>
      <c r="N29" s="162"/>
      <c r="Q29" s="162"/>
      <c r="R29" s="162"/>
      <c r="S29" s="162"/>
    </row>
    <row r="30" spans="2:19" s="193" customFormat="1" x14ac:dyDescent="0.2">
      <c r="C30" s="162"/>
      <c r="M30" s="162"/>
      <c r="N30" s="162"/>
      <c r="Q30" s="162"/>
      <c r="R30" s="162"/>
      <c r="S30" s="162"/>
    </row>
    <row r="31" spans="2:19" s="193" customFormat="1" x14ac:dyDescent="0.2">
      <c r="B31" s="163"/>
      <c r="C31" s="162"/>
      <c r="D31" s="162"/>
      <c r="E31" s="162"/>
      <c r="M31" s="162"/>
      <c r="N31" s="162"/>
    </row>
    <row r="32" spans="2:19" s="193" customFormat="1" x14ac:dyDescent="0.2">
      <c r="B32" s="163"/>
      <c r="C32" s="162"/>
      <c r="D32" s="162"/>
      <c r="E32" s="162"/>
      <c r="M32" s="162"/>
    </row>
    <row r="33" spans="1:15" s="193" customFormat="1" x14ac:dyDescent="0.2">
      <c r="B33" s="163"/>
      <c r="C33" s="162"/>
      <c r="D33" s="162"/>
      <c r="E33" s="162"/>
      <c r="M33" s="162"/>
    </row>
    <row r="34" spans="1:15" s="193" customFormat="1" x14ac:dyDescent="0.2">
      <c r="B34" s="163"/>
      <c r="C34" s="162"/>
      <c r="D34" s="162"/>
      <c r="E34" s="162"/>
    </row>
    <row r="35" spans="1:15" s="193" customFormat="1" x14ac:dyDescent="0.2">
      <c r="B35" s="163"/>
      <c r="C35" s="162"/>
      <c r="D35" s="162"/>
      <c r="E35" s="162"/>
    </row>
    <row r="36" spans="1:15" s="193" customFormat="1" x14ac:dyDescent="0.2">
      <c r="B36" s="163"/>
      <c r="C36" s="162"/>
      <c r="D36" s="162"/>
      <c r="E36" s="162"/>
    </row>
    <row r="37" spans="1:15" s="193" customFormat="1" x14ac:dyDescent="0.2">
      <c r="B37" s="163"/>
      <c r="C37" s="162"/>
      <c r="D37" s="162"/>
      <c r="E37" s="162"/>
      <c r="J37" s="163"/>
      <c r="K37" s="163"/>
    </row>
    <row r="38" spans="1:15" s="193" customFormat="1" x14ac:dyDescent="0.2">
      <c r="B38" s="163"/>
      <c r="C38" s="162"/>
      <c r="D38" s="162"/>
      <c r="E38" s="162"/>
      <c r="J38" s="163"/>
      <c r="K38" s="163"/>
      <c r="L38" s="162"/>
      <c r="N38" s="162"/>
      <c r="O38" s="162"/>
    </row>
    <row r="39" spans="1:15" s="193" customFormat="1" x14ac:dyDescent="0.2">
      <c r="B39" s="163"/>
      <c r="C39" s="162"/>
      <c r="D39" s="162"/>
      <c r="E39" s="162"/>
      <c r="J39" s="163"/>
      <c r="K39" s="163"/>
      <c r="L39" s="162"/>
      <c r="N39" s="162"/>
      <c r="O39" s="162"/>
    </row>
    <row r="40" spans="1:15" x14ac:dyDescent="0.2">
      <c r="A40" s="260"/>
    </row>
    <row r="41" spans="1:15" x14ac:dyDescent="0.2">
      <c r="A41" s="193"/>
    </row>
    <row r="42" spans="1:15" x14ac:dyDescent="0.2">
      <c r="A42" s="193"/>
    </row>
    <row r="43" spans="1:15" x14ac:dyDescent="0.2">
      <c r="A43" s="193"/>
    </row>
    <row r="44" spans="1:15" x14ac:dyDescent="0.2">
      <c r="A44" s="193"/>
    </row>
    <row r="45" spans="1:15" x14ac:dyDescent="0.2">
      <c r="A45" s="193"/>
    </row>
    <row r="46" spans="1:15" x14ac:dyDescent="0.2">
      <c r="A46" s="193"/>
      <c r="B46" s="190"/>
      <c r="C46" s="237"/>
      <c r="D46" s="193"/>
      <c r="J46" s="193"/>
      <c r="K46" s="193"/>
    </row>
    <row r="47" spans="1:15" x14ac:dyDescent="0.2">
      <c r="A47" s="193"/>
      <c r="B47" s="191"/>
      <c r="C47" s="191"/>
      <c r="D47" s="72"/>
      <c r="J47" s="193"/>
      <c r="K47" s="193"/>
      <c r="L47" s="193"/>
      <c r="N47" s="193"/>
      <c r="O47" s="193"/>
    </row>
    <row r="48" spans="1:15" x14ac:dyDescent="0.2">
      <c r="A48" s="193"/>
      <c r="J48" s="193"/>
      <c r="K48" s="193"/>
      <c r="L48" s="193"/>
      <c r="N48" s="193"/>
      <c r="O48" s="193"/>
    </row>
    <row r="49" spans="2:15" s="193" customFormat="1" x14ac:dyDescent="0.2">
      <c r="B49" s="163"/>
      <c r="C49" s="162"/>
      <c r="D49" s="162"/>
      <c r="E49" s="162"/>
      <c r="J49" s="163"/>
      <c r="K49" s="163"/>
    </row>
    <row r="50" spans="2:15" s="193" customFormat="1" x14ac:dyDescent="0.2">
      <c r="B50" s="163"/>
      <c r="C50" s="162"/>
      <c r="D50" s="162"/>
      <c r="E50" s="162"/>
      <c r="J50" s="163"/>
      <c r="K50" s="163"/>
      <c r="L50" s="162"/>
      <c r="N50" s="162"/>
      <c r="O50" s="162"/>
    </row>
    <row r="51" spans="2:15" s="193" customFormat="1" x14ac:dyDescent="0.2">
      <c r="B51" s="190" t="s">
        <v>193</v>
      </c>
      <c r="C51" s="237"/>
      <c r="D51" s="30"/>
      <c r="E51" s="290"/>
      <c r="J51" s="163"/>
      <c r="K51" s="163"/>
      <c r="L51" s="162"/>
      <c r="N51" s="162"/>
      <c r="O51" s="162"/>
    </row>
    <row r="52" spans="2:15" x14ac:dyDescent="0.2">
      <c r="B52" s="191" t="s">
        <v>201</v>
      </c>
      <c r="C52" s="191"/>
      <c r="D52" s="72"/>
      <c r="E52" s="213"/>
    </row>
    <row r="53" spans="2:15" x14ac:dyDescent="0.2">
      <c r="B53" s="191"/>
      <c r="C53" s="191"/>
      <c r="D53" s="72"/>
      <c r="E53" s="213"/>
      <c r="J53" s="193"/>
      <c r="K53" s="193"/>
    </row>
    <row r="54" spans="2:15" x14ac:dyDescent="0.2">
      <c r="J54" s="193"/>
      <c r="K54" s="193"/>
      <c r="L54" s="193"/>
      <c r="N54" s="193"/>
      <c r="O54" s="193"/>
    </row>
    <row r="55" spans="2:15" x14ac:dyDescent="0.2">
      <c r="L55" s="193"/>
      <c r="N55" s="193"/>
      <c r="O55" s="193"/>
    </row>
    <row r="56" spans="2:15" s="193" customFormat="1" x14ac:dyDescent="0.2">
      <c r="B56" s="163"/>
      <c r="C56" s="162"/>
      <c r="D56" s="162"/>
      <c r="E56" s="162"/>
      <c r="J56" s="163"/>
      <c r="K56" s="163"/>
      <c r="L56" s="162"/>
      <c r="N56" s="162"/>
      <c r="O56" s="162"/>
    </row>
    <row r="57" spans="2:15" s="193" customFormat="1" x14ac:dyDescent="0.2">
      <c r="B57" s="163"/>
      <c r="C57" s="162"/>
      <c r="D57" s="162"/>
      <c r="E57" s="162"/>
      <c r="J57" s="163"/>
      <c r="K57" s="163"/>
      <c r="L57" s="162"/>
      <c r="N57" s="162"/>
      <c r="O57" s="162"/>
    </row>
  </sheetData>
  <mergeCells count="3">
    <mergeCell ref="B5:B6"/>
    <mergeCell ref="C5:C6"/>
    <mergeCell ref="B23:E23"/>
  </mergeCells>
  <printOptions horizontalCentered="1"/>
  <pageMargins left="0.78740157480314965" right="0.78740157480314965" top="0.59055118110236227" bottom="0.78740157480314965" header="0.39370078740157483" footer="0.39370078740157483"/>
  <pageSetup paperSize="9" orientation="portrait" r:id="rId1"/>
  <headerFooter alignWithMargins="0">
    <oddFooter xml:space="preserve">&amp;R&amp;8&amp;P+15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H22"/>
  <sheetViews>
    <sheetView topLeftCell="C1" workbookViewId="0">
      <selection activeCell="J23" sqref="J23"/>
    </sheetView>
  </sheetViews>
  <sheetFormatPr baseColWidth="10" defaultRowHeight="12" customHeight="1" x14ac:dyDescent="0.2"/>
  <cols>
    <col min="1" max="1" width="17.42578125" style="45" customWidth="1"/>
    <col min="2" max="3" width="21.85546875" customWidth="1"/>
    <col min="4" max="4" width="17" style="6" customWidth="1"/>
  </cols>
  <sheetData>
    <row r="1" spans="1:8" ht="24" customHeight="1" x14ac:dyDescent="0.2">
      <c r="A1" s="103" t="s">
        <v>199</v>
      </c>
      <c r="B1" s="103"/>
      <c r="C1" s="291"/>
      <c r="D1" s="292"/>
    </row>
    <row r="2" spans="1:8" ht="12" customHeight="1" x14ac:dyDescent="0.2">
      <c r="A2" s="104"/>
      <c r="B2" s="24"/>
      <c r="C2" s="24"/>
      <c r="D2"/>
    </row>
    <row r="3" spans="1:8" ht="12" customHeight="1" x14ac:dyDescent="0.2">
      <c r="A3" s="71"/>
      <c r="B3" s="71"/>
      <c r="C3" s="72"/>
      <c r="D3" s="308"/>
    </row>
    <row r="4" spans="1:8" ht="12" customHeight="1" x14ac:dyDescent="0.2">
      <c r="A4" s="25"/>
      <c r="B4" s="143"/>
      <c r="C4" s="143"/>
      <c r="D4" s="309"/>
    </row>
    <row r="5" spans="1:8" ht="12.75" x14ac:dyDescent="0.2">
      <c r="A5" s="31" t="s">
        <v>413</v>
      </c>
      <c r="B5" s="345" t="s">
        <v>414</v>
      </c>
      <c r="C5" s="345"/>
      <c r="D5" s="345"/>
    </row>
    <row r="6" spans="1:8" ht="12.75" x14ac:dyDescent="0.2">
      <c r="B6" s="345" t="s">
        <v>403</v>
      </c>
      <c r="C6" s="345"/>
      <c r="D6" s="345"/>
    </row>
    <row r="7" spans="1:8" ht="12" customHeight="1" x14ac:dyDescent="0.2">
      <c r="A7" s="333" t="s">
        <v>370</v>
      </c>
      <c r="B7" s="346" t="s">
        <v>118</v>
      </c>
      <c r="C7" s="310" t="s">
        <v>415</v>
      </c>
      <c r="D7" s="124" t="s">
        <v>242</v>
      </c>
    </row>
    <row r="8" spans="1:8" ht="12" customHeight="1" x14ac:dyDescent="0.2">
      <c r="A8" s="333"/>
      <c r="B8" s="346"/>
      <c r="C8" s="310" t="s">
        <v>401</v>
      </c>
      <c r="D8" s="124" t="s">
        <v>116</v>
      </c>
    </row>
    <row r="9" spans="1:8" s="25" customFormat="1" ht="14.25" customHeight="1" x14ac:dyDescent="0.2">
      <c r="A9" s="293" t="s">
        <v>411</v>
      </c>
      <c r="C9" s="32"/>
      <c r="D9" s="266">
        <f>SUM(D10:D18)</f>
        <v>824.24</v>
      </c>
      <c r="E9"/>
    </row>
    <row r="10" spans="1:8" s="10" customFormat="1" ht="12" customHeight="1" x14ac:dyDescent="0.2">
      <c r="A10" s="293"/>
      <c r="B10" s="25" t="s">
        <v>387</v>
      </c>
      <c r="C10" s="311" t="s">
        <v>416</v>
      </c>
      <c r="D10" s="93">
        <v>124.02</v>
      </c>
      <c r="E10"/>
    </row>
    <row r="11" spans="1:8" s="10" customFormat="1" ht="12" customHeight="1" x14ac:dyDescent="0.2">
      <c r="A11" s="293"/>
      <c r="B11" s="25" t="s">
        <v>147</v>
      </c>
      <c r="C11" s="311" t="s">
        <v>417</v>
      </c>
      <c r="D11" s="37">
        <v>12.2</v>
      </c>
      <c r="E11"/>
      <c r="F11" s="152"/>
      <c r="H11" s="312"/>
    </row>
    <row r="12" spans="1:8" s="25" customFormat="1" ht="12.75" customHeight="1" x14ac:dyDescent="0.2">
      <c r="A12" s="293"/>
      <c r="B12" s="25" t="s">
        <v>165</v>
      </c>
      <c r="C12" s="313" t="s">
        <v>418</v>
      </c>
      <c r="D12" s="93">
        <v>282.64999999999998</v>
      </c>
    </row>
    <row r="13" spans="1:8" ht="12.75" x14ac:dyDescent="0.2">
      <c r="A13" s="293"/>
      <c r="B13" s="25" t="s">
        <v>139</v>
      </c>
      <c r="C13" s="311" t="s">
        <v>419</v>
      </c>
      <c r="D13" s="93">
        <v>33.03</v>
      </c>
      <c r="F13" s="28">
        <f>SUM(D10,D12,D17)</f>
        <v>563.41999999999996</v>
      </c>
    </row>
    <row r="14" spans="1:8" ht="12" customHeight="1" x14ac:dyDescent="0.2">
      <c r="A14" s="293"/>
      <c r="B14" s="25" t="s">
        <v>409</v>
      </c>
      <c r="C14" s="311" t="s">
        <v>410</v>
      </c>
      <c r="D14" s="37">
        <v>29.63</v>
      </c>
    </row>
    <row r="15" spans="1:8" ht="12" customHeight="1" x14ac:dyDescent="0.2">
      <c r="A15" s="293"/>
      <c r="B15" s="25" t="s">
        <v>142</v>
      </c>
      <c r="C15" s="311" t="s">
        <v>65</v>
      </c>
      <c r="D15" s="93">
        <v>61.36</v>
      </c>
      <c r="E15" s="10"/>
    </row>
    <row r="16" spans="1:8" ht="12" customHeight="1" x14ac:dyDescent="0.2">
      <c r="A16" s="293"/>
      <c r="B16" s="25" t="s">
        <v>163</v>
      </c>
      <c r="C16" s="311" t="s">
        <v>18</v>
      </c>
      <c r="D16" s="37">
        <v>7.84</v>
      </c>
      <c r="E16" s="10"/>
    </row>
    <row r="17" spans="1:6" ht="12" customHeight="1" x14ac:dyDescent="0.2">
      <c r="A17" s="25"/>
      <c r="B17" s="25" t="s">
        <v>153</v>
      </c>
      <c r="C17" s="311" t="s">
        <v>420</v>
      </c>
      <c r="D17" s="37">
        <v>156.75</v>
      </c>
    </row>
    <row r="18" spans="1:6" ht="12" customHeight="1" thickBot="1" x14ac:dyDescent="0.25">
      <c r="A18" s="25"/>
      <c r="B18" s="25" t="s">
        <v>155</v>
      </c>
      <c r="C18" s="311" t="s">
        <v>21</v>
      </c>
      <c r="D18" s="37">
        <v>116.76</v>
      </c>
      <c r="F18" s="323">
        <f>SUM(F13/D19)</f>
        <v>0.68356303989129374</v>
      </c>
    </row>
    <row r="19" spans="1:6" ht="12" customHeight="1" thickTop="1" thickBot="1" x14ac:dyDescent="0.25">
      <c r="A19" s="314" t="s">
        <v>12</v>
      </c>
      <c r="B19" s="315"/>
      <c r="C19" s="315"/>
      <c r="D19" s="316">
        <f>SUM(D9)</f>
        <v>824.24</v>
      </c>
    </row>
    <row r="20" spans="1:6" ht="12" customHeight="1" x14ac:dyDescent="0.2">
      <c r="A20" s="100" t="s">
        <v>236</v>
      </c>
      <c r="B20" s="10"/>
      <c r="C20" s="30"/>
      <c r="D20" s="317"/>
    </row>
    <row r="21" spans="1:6" ht="12" customHeight="1" x14ac:dyDescent="0.2">
      <c r="A21" s="10" t="s">
        <v>193</v>
      </c>
      <c r="B21" s="19"/>
      <c r="C21" s="30"/>
      <c r="D21" s="317"/>
      <c r="E21" s="6"/>
    </row>
    <row r="22" spans="1:6" ht="12" customHeight="1" x14ac:dyDescent="0.2">
      <c r="A22" s="71" t="s">
        <v>201</v>
      </c>
      <c r="B22" s="71"/>
      <c r="C22" s="72"/>
      <c r="D22" s="308"/>
    </row>
  </sheetData>
  <mergeCells count="4">
    <mergeCell ref="B5:D5"/>
    <mergeCell ref="B6:D6"/>
    <mergeCell ref="A7:A8"/>
    <mergeCell ref="B7:B8"/>
  </mergeCells>
  <printOptions horizontalCentered="1"/>
  <pageMargins left="0.78740157480314965" right="0.78740157480314965" top="0.59055118110236227" bottom="0.78740157480314965" header="0.51181102362204722" footer="0.39370078740157483"/>
  <pageSetup paperSize="9" orientation="portrait" r:id="rId1"/>
  <headerFooter alignWithMargins="0">
    <oddFooter xml:space="preserve">&amp;R&amp;8&amp;P+16 &amp;9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1"/>
  <sheetViews>
    <sheetView topLeftCell="A2" zoomScaleNormal="100" zoomScaleSheetLayoutView="100" workbookViewId="0">
      <selection activeCell="B22" sqref="B22"/>
    </sheetView>
  </sheetViews>
  <sheetFormatPr baseColWidth="10" defaultRowHeight="12.75" x14ac:dyDescent="0.2"/>
  <cols>
    <col min="1" max="1" width="3.140625" style="193" customWidth="1"/>
    <col min="2" max="2" width="28.85546875" style="179" customWidth="1"/>
    <col min="3" max="3" width="45.7109375" style="193" customWidth="1"/>
    <col min="4" max="16384" width="11.42578125" style="162"/>
  </cols>
  <sheetData>
    <row r="1" spans="1:3" ht="19.5" customHeight="1" x14ac:dyDescent="0.2">
      <c r="B1" s="160" t="s">
        <v>199</v>
      </c>
      <c r="C1" s="214"/>
    </row>
    <row r="2" spans="1:3" ht="11.25" customHeight="1" x14ac:dyDescent="0.2">
      <c r="A2" s="164"/>
      <c r="B2" s="165"/>
      <c r="C2" s="162"/>
    </row>
    <row r="3" spans="1:3" s="163" customFormat="1" x14ac:dyDescent="0.2">
      <c r="A3" s="193"/>
      <c r="B3" s="252" t="s">
        <v>421</v>
      </c>
      <c r="C3" s="318" t="s">
        <v>422</v>
      </c>
    </row>
    <row r="4" spans="1:3" s="252" customFormat="1" x14ac:dyDescent="0.2">
      <c r="A4" s="260"/>
      <c r="B4" s="260"/>
      <c r="C4" s="318" t="s">
        <v>390</v>
      </c>
    </row>
    <row r="5" spans="1:3" x14ac:dyDescent="0.2">
      <c r="B5" s="342" t="s">
        <v>370</v>
      </c>
      <c r="C5" s="254" t="s">
        <v>423</v>
      </c>
    </row>
    <row r="6" spans="1:3" ht="12.75" customHeight="1" x14ac:dyDescent="0.2">
      <c r="B6" s="342"/>
      <c r="C6" s="254" t="s">
        <v>424</v>
      </c>
    </row>
    <row r="7" spans="1:3" ht="11.25" customHeight="1" x14ac:dyDescent="0.2">
      <c r="B7" s="193" t="s">
        <v>93</v>
      </c>
      <c r="C7" s="176">
        <v>3499.4404761904807</v>
      </c>
    </row>
    <row r="8" spans="1:3" ht="11.25" customHeight="1" x14ac:dyDescent="0.2">
      <c r="B8" s="193" t="s">
        <v>94</v>
      </c>
      <c r="C8" s="176">
        <v>113730</v>
      </c>
    </row>
    <row r="9" spans="1:3" ht="11.25" customHeight="1" x14ac:dyDescent="0.2">
      <c r="B9" s="193" t="s">
        <v>96</v>
      </c>
      <c r="C9" s="176">
        <v>19093.103448275862</v>
      </c>
    </row>
    <row r="10" spans="1:3" ht="11.25" customHeight="1" x14ac:dyDescent="0.2">
      <c r="B10" s="193" t="s">
        <v>98</v>
      </c>
      <c r="C10" s="176">
        <v>18979.000000000007</v>
      </c>
    </row>
    <row r="11" spans="1:3" ht="11.25" customHeight="1" x14ac:dyDescent="0.2">
      <c r="B11" s="193" t="s">
        <v>100</v>
      </c>
      <c r="C11" s="176">
        <v>54193.858032786884</v>
      </c>
    </row>
    <row r="12" spans="1:3" ht="11.25" customHeight="1" x14ac:dyDescent="0.2">
      <c r="B12" s="193" t="s">
        <v>101</v>
      </c>
      <c r="C12" s="176">
        <v>394584.27166666626</v>
      </c>
    </row>
    <row r="13" spans="1:3" ht="11.25" customHeight="1" x14ac:dyDescent="0.2">
      <c r="B13" s="193" t="s">
        <v>107</v>
      </c>
      <c r="C13" s="176">
        <v>466155.80380952358</v>
      </c>
    </row>
    <row r="14" spans="1:3" ht="11.25" customHeight="1" x14ac:dyDescent="0.2">
      <c r="B14" s="193" t="s">
        <v>26</v>
      </c>
      <c r="C14" s="176">
        <v>263336.88571428572</v>
      </c>
    </row>
    <row r="15" spans="1:3" ht="11.25" customHeight="1" x14ac:dyDescent="0.2">
      <c r="B15" s="193" t="s">
        <v>110</v>
      </c>
      <c r="C15" s="176">
        <v>124350</v>
      </c>
    </row>
    <row r="16" spans="1:3" s="193" customFormat="1" ht="11.25" customHeight="1" x14ac:dyDescent="0.2">
      <c r="B16" s="193" t="s">
        <v>111</v>
      </c>
      <c r="C16" s="176">
        <v>766874</v>
      </c>
    </row>
    <row r="17" spans="1:7" s="193" customFormat="1" ht="11.25" customHeight="1" x14ac:dyDescent="0.2">
      <c r="B17" s="193" t="s">
        <v>112</v>
      </c>
      <c r="C17" s="176">
        <v>78697.733333333337</v>
      </c>
    </row>
    <row r="18" spans="1:7" s="205" customFormat="1" ht="11.25" customHeight="1" x14ac:dyDescent="0.2">
      <c r="A18" s="193"/>
      <c r="B18" s="193" t="s">
        <v>113</v>
      </c>
      <c r="C18" s="176">
        <v>5991204.7003424643</v>
      </c>
    </row>
    <row r="19" spans="1:7" s="205" customFormat="1" ht="11.25" customHeight="1" x14ac:dyDescent="0.2">
      <c r="A19" s="193"/>
      <c r="B19" s="193" t="s">
        <v>425</v>
      </c>
      <c r="C19" s="176">
        <v>22737894.171559528</v>
      </c>
      <c r="D19" s="162"/>
    </row>
    <row r="20" spans="1:7" ht="11.25" customHeight="1" thickBot="1" x14ac:dyDescent="0.25">
      <c r="B20" s="193"/>
      <c r="C20" s="176"/>
    </row>
    <row r="21" spans="1:7" ht="11.25" customHeight="1" thickTop="1" x14ac:dyDescent="0.2">
      <c r="B21" s="319" t="s">
        <v>12</v>
      </c>
      <c r="C21" s="320">
        <f>SUM(C7:C19)</f>
        <v>31032592.968383055</v>
      </c>
      <c r="E21" s="162">
        <f>SUM(C21)/500</f>
        <v>62065.185936766109</v>
      </c>
      <c r="G21" s="209"/>
    </row>
    <row r="22" spans="1:7" ht="11.25" customHeight="1" x14ac:dyDescent="0.2">
      <c r="B22" s="212" t="s">
        <v>236</v>
      </c>
      <c r="C22" s="238"/>
    </row>
    <row r="23" spans="1:7" ht="11.25" customHeight="1" x14ac:dyDescent="0.2">
      <c r="B23" s="190" t="s">
        <v>193</v>
      </c>
      <c r="C23" s="238"/>
    </row>
    <row r="24" spans="1:7" ht="11.25" customHeight="1" x14ac:dyDescent="0.2">
      <c r="B24" s="191" t="s">
        <v>201</v>
      </c>
      <c r="C24" s="72"/>
    </row>
    <row r="25" spans="1:7" ht="11.25" customHeight="1" x14ac:dyDescent="0.2">
      <c r="B25" s="251" t="s">
        <v>426</v>
      </c>
      <c r="C25" s="321"/>
      <c r="D25" s="213"/>
    </row>
    <row r="26" spans="1:7" ht="11.25" customHeight="1" x14ac:dyDescent="0.2">
      <c r="A26" s="239"/>
    </row>
    <row r="27" spans="1:7" ht="7.5" customHeight="1" x14ac:dyDescent="0.2"/>
    <row r="28" spans="1:7" ht="11.25" customHeight="1" x14ac:dyDescent="0.2">
      <c r="A28" s="239"/>
    </row>
    <row r="29" spans="1:7" ht="11.25" customHeight="1" x14ac:dyDescent="0.2"/>
    <row r="30" spans="1:7" ht="6.75" customHeight="1" x14ac:dyDescent="0.2"/>
    <row r="31" spans="1:7" ht="11.25" customHeight="1" x14ac:dyDescent="0.2"/>
    <row r="32" spans="1:7" ht="11.25" customHeight="1" x14ac:dyDescent="0.2"/>
    <row r="33" spans="1:4" ht="11.25" customHeight="1" x14ac:dyDescent="0.2"/>
    <row r="34" spans="1:4" ht="11.25" customHeight="1" x14ac:dyDescent="0.2"/>
    <row r="35" spans="1:4" ht="15.75" customHeight="1" x14ac:dyDescent="0.2"/>
    <row r="36" spans="1:4" ht="26.25" customHeight="1" x14ac:dyDescent="0.2"/>
    <row r="37" spans="1:4" ht="36.75" customHeight="1" x14ac:dyDescent="0.2"/>
    <row r="38" spans="1:4" ht="42" customHeight="1" x14ac:dyDescent="0.2"/>
    <row r="39" spans="1:4" ht="44.25" customHeight="1" x14ac:dyDescent="0.2">
      <c r="B39" s="237"/>
      <c r="C39" s="322"/>
    </row>
    <row r="40" spans="1:4" x14ac:dyDescent="0.2">
      <c r="A40" s="179"/>
      <c r="B40" s="191"/>
      <c r="C40" s="239"/>
      <c r="D40" s="213"/>
    </row>
    <row r="41" spans="1:4" s="213" customFormat="1" ht="12.75" customHeight="1" x14ac:dyDescent="0.2">
      <c r="A41" s="193"/>
      <c r="B41" s="179"/>
      <c r="C41" s="193"/>
      <c r="D41" s="162"/>
    </row>
  </sheetData>
  <mergeCells count="1">
    <mergeCell ref="B5:B6"/>
  </mergeCells>
  <printOptions horizontalCentered="1"/>
  <pageMargins left="0.78740157480314965" right="0.78740157480314965" top="0.59055118110236227" bottom="0.59055118110236227" header="0.51181102362204722" footer="0.39370078740157483"/>
  <pageSetup paperSize="9" orientation="portrait" r:id="rId1"/>
  <headerFooter alignWithMargins="0">
    <oddFooter xml:space="preserve">&amp;R&amp;8&amp;P+17  &amp;9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95"/>
  <sheetViews>
    <sheetView zoomScaleNormal="100" workbookViewId="0">
      <selection sqref="A1:XFD1"/>
    </sheetView>
  </sheetViews>
  <sheetFormatPr baseColWidth="10" defaultRowHeight="12.75" x14ac:dyDescent="0.2"/>
  <cols>
    <col min="1" max="1" width="18.140625" style="193" customWidth="1"/>
    <col min="2" max="2" width="20.5703125" style="193" customWidth="1"/>
    <col min="3" max="3" width="16.5703125" style="193" customWidth="1"/>
    <col min="4" max="4" width="12.5703125" style="193" customWidth="1"/>
    <col min="5" max="5" width="11.42578125" style="193" customWidth="1"/>
    <col min="6" max="6" width="14.42578125" style="162" hidden="1" customWidth="1"/>
    <col min="7" max="7" width="11.42578125" style="162" hidden="1" customWidth="1"/>
    <col min="8" max="16384" width="11.42578125" style="162"/>
  </cols>
  <sheetData>
    <row r="1" spans="1:7" ht="24" customHeight="1" x14ac:dyDescent="0.2">
      <c r="A1" s="160" t="s">
        <v>199</v>
      </c>
      <c r="B1" s="196"/>
      <c r="C1" s="196"/>
      <c r="D1" s="214"/>
      <c r="E1" s="162"/>
    </row>
    <row r="2" spans="1:7" ht="14.25" customHeight="1" x14ac:dyDescent="0.2">
      <c r="A2" s="164"/>
      <c r="B2" s="165"/>
      <c r="C2" s="165"/>
      <c r="D2" s="162"/>
      <c r="E2" s="162"/>
    </row>
    <row r="3" spans="1:7" s="197" customFormat="1" ht="12" x14ac:dyDescent="0.2">
      <c r="A3" s="215" t="s">
        <v>368</v>
      </c>
      <c r="B3" s="216" t="s">
        <v>369</v>
      </c>
      <c r="C3" s="217"/>
      <c r="D3" s="217"/>
    </row>
    <row r="4" spans="1:7" s="197" customFormat="1" ht="12" x14ac:dyDescent="0.2">
      <c r="A4" s="218"/>
      <c r="B4" s="216" t="s">
        <v>381</v>
      </c>
      <c r="C4" s="217"/>
      <c r="D4" s="217"/>
    </row>
    <row r="5" spans="1:7" s="197" customFormat="1" ht="12" x14ac:dyDescent="0.2">
      <c r="A5" s="218"/>
      <c r="B5" s="219"/>
    </row>
    <row r="6" spans="1:7" ht="15" customHeight="1" x14ac:dyDescent="0.2">
      <c r="A6" s="347" t="s">
        <v>370</v>
      </c>
      <c r="B6" s="170" t="s">
        <v>371</v>
      </c>
      <c r="C6" s="170" t="s">
        <v>372</v>
      </c>
      <c r="D6" s="220" t="s">
        <v>373</v>
      </c>
    </row>
    <row r="7" spans="1:7" x14ac:dyDescent="0.2">
      <c r="A7" s="347"/>
      <c r="B7" s="170" t="s">
        <v>374</v>
      </c>
      <c r="C7" s="170" t="s">
        <v>375</v>
      </c>
      <c r="D7" s="221"/>
    </row>
    <row r="8" spans="1:7" s="205" customFormat="1" x14ac:dyDescent="0.2">
      <c r="A8" s="222"/>
      <c r="B8" s="223"/>
      <c r="C8" s="223"/>
      <c r="D8" s="224"/>
      <c r="E8" s="225"/>
    </row>
    <row r="9" spans="1:7" x14ac:dyDescent="0.2">
      <c r="A9" s="226" t="s">
        <v>92</v>
      </c>
      <c r="B9" s="227">
        <v>209990</v>
      </c>
      <c r="C9" s="227">
        <f>+B9*G9</f>
        <v>272987</v>
      </c>
      <c r="D9" s="227">
        <f t="shared" ref="D9:D33" si="0">+(C9/$C$34)*100</f>
        <v>3.8841294607111188</v>
      </c>
      <c r="F9" s="228"/>
      <c r="G9" s="162">
        <v>1.3</v>
      </c>
    </row>
    <row r="10" spans="1:7" x14ac:dyDescent="0.2">
      <c r="A10" s="226" t="s">
        <v>93</v>
      </c>
      <c r="B10" s="227">
        <v>380505</v>
      </c>
      <c r="C10" s="227">
        <f t="shared" ref="C10:C33" si="1">+B10*G10</f>
        <v>418555.50000000006</v>
      </c>
      <c r="D10" s="227">
        <f t="shared" si="0"/>
        <v>5.9553156322193832</v>
      </c>
      <c r="F10" s="228"/>
      <c r="G10" s="162">
        <v>1.1000000000000001</v>
      </c>
    </row>
    <row r="11" spans="1:7" x14ac:dyDescent="0.2">
      <c r="A11" s="226" t="s">
        <v>94</v>
      </c>
      <c r="B11" s="227">
        <v>218519</v>
      </c>
      <c r="C11" s="227">
        <f t="shared" si="1"/>
        <v>240370.90000000002</v>
      </c>
      <c r="D11" s="227">
        <f t="shared" si="0"/>
        <v>3.42005917566641</v>
      </c>
      <c r="F11" s="228"/>
      <c r="G11" s="162">
        <v>1.1000000000000001</v>
      </c>
    </row>
    <row r="12" spans="1:7" x14ac:dyDescent="0.2">
      <c r="A12" s="226" t="s">
        <v>95</v>
      </c>
      <c r="B12" s="227">
        <v>107911</v>
      </c>
      <c r="C12" s="227">
        <f t="shared" si="1"/>
        <v>118702.1</v>
      </c>
      <c r="D12" s="227">
        <f t="shared" si="0"/>
        <v>1.6889241013611538</v>
      </c>
      <c r="F12" s="228"/>
      <c r="G12" s="162">
        <v>1.1000000000000001</v>
      </c>
    </row>
    <row r="13" spans="1:7" x14ac:dyDescent="0.2">
      <c r="A13" s="226" t="s">
        <v>96</v>
      </c>
      <c r="B13" s="227">
        <v>257105</v>
      </c>
      <c r="C13" s="227">
        <f t="shared" si="1"/>
        <v>282815.5</v>
      </c>
      <c r="D13" s="227">
        <f t="shared" si="0"/>
        <v>4.0239718942504412</v>
      </c>
      <c r="F13" s="228"/>
      <c r="G13" s="162">
        <v>1.1000000000000001</v>
      </c>
    </row>
    <row r="14" spans="1:7" x14ac:dyDescent="0.2">
      <c r="A14" s="226" t="s">
        <v>97</v>
      </c>
      <c r="B14" s="227">
        <v>933832</v>
      </c>
      <c r="C14" s="227">
        <f t="shared" si="1"/>
        <v>1027215.2000000001</v>
      </c>
      <c r="D14" s="227">
        <f t="shared" si="0"/>
        <v>14.615482864789401</v>
      </c>
      <c r="F14" s="228"/>
      <c r="G14" s="162">
        <v>1.1000000000000001</v>
      </c>
    </row>
    <row r="15" spans="1:7" x14ac:dyDescent="0.2">
      <c r="A15" s="226" t="s">
        <v>376</v>
      </c>
      <c r="B15" s="227">
        <v>0</v>
      </c>
      <c r="C15" s="227">
        <f t="shared" si="1"/>
        <v>0</v>
      </c>
      <c r="D15" s="227">
        <f t="shared" si="0"/>
        <v>0</v>
      </c>
      <c r="F15" s="228"/>
      <c r="G15" s="162">
        <v>0.5</v>
      </c>
    </row>
    <row r="16" spans="1:7" x14ac:dyDescent="0.2">
      <c r="A16" s="165" t="s">
        <v>98</v>
      </c>
      <c r="B16" s="227">
        <v>526719</v>
      </c>
      <c r="C16" s="227">
        <f t="shared" si="1"/>
        <v>579390.9</v>
      </c>
      <c r="D16" s="227">
        <f t="shared" si="0"/>
        <v>8.2437231954559369</v>
      </c>
      <c r="F16" s="228"/>
      <c r="G16" s="162">
        <v>1.1000000000000001</v>
      </c>
    </row>
    <row r="17" spans="1:7" x14ac:dyDescent="0.2">
      <c r="A17" s="165" t="s">
        <v>99</v>
      </c>
      <c r="B17" s="227">
        <v>310775</v>
      </c>
      <c r="C17" s="227">
        <f t="shared" si="1"/>
        <v>341852.5</v>
      </c>
      <c r="D17" s="227">
        <f t="shared" si="0"/>
        <v>4.8639655605129457</v>
      </c>
      <c r="F17" s="228"/>
      <c r="G17" s="162">
        <v>1.1000000000000001</v>
      </c>
    </row>
    <row r="18" spans="1:7" x14ac:dyDescent="0.2">
      <c r="A18" s="165" t="s">
        <v>100</v>
      </c>
      <c r="B18" s="227">
        <v>438288</v>
      </c>
      <c r="C18" s="227">
        <f t="shared" si="1"/>
        <v>525945.59999999998</v>
      </c>
      <c r="D18" s="227">
        <f t="shared" si="0"/>
        <v>7.483289679330464</v>
      </c>
      <c r="F18" s="228"/>
      <c r="G18" s="162">
        <v>1.2</v>
      </c>
    </row>
    <row r="19" spans="1:7" x14ac:dyDescent="0.2">
      <c r="A19" s="165" t="s">
        <v>101</v>
      </c>
      <c r="B19" s="227">
        <v>75945</v>
      </c>
      <c r="C19" s="227">
        <f t="shared" si="1"/>
        <v>37972.5</v>
      </c>
      <c r="D19" s="227">
        <f t="shared" si="0"/>
        <v>0.54028252607945781</v>
      </c>
      <c r="F19" s="228"/>
      <c r="G19" s="162">
        <v>0.5</v>
      </c>
    </row>
    <row r="20" spans="1:7" x14ac:dyDescent="0.2">
      <c r="A20" s="165" t="s">
        <v>102</v>
      </c>
      <c r="B20" s="227">
        <v>400211</v>
      </c>
      <c r="C20" s="227">
        <f t="shared" si="1"/>
        <v>480253.19999999995</v>
      </c>
      <c r="D20" s="227">
        <f t="shared" si="0"/>
        <v>6.8331664244846406</v>
      </c>
      <c r="F20" s="228"/>
      <c r="G20" s="162">
        <v>1.2</v>
      </c>
    </row>
    <row r="21" spans="1:7" x14ac:dyDescent="0.2">
      <c r="A21" s="165" t="s">
        <v>103</v>
      </c>
      <c r="B21" s="227">
        <v>398128</v>
      </c>
      <c r="C21" s="227">
        <f t="shared" si="1"/>
        <v>382202.88</v>
      </c>
      <c r="D21" s="227">
        <f t="shared" si="0"/>
        <v>5.4380811766737471</v>
      </c>
      <c r="F21" s="228"/>
      <c r="G21" s="162">
        <v>0.96</v>
      </c>
    </row>
    <row r="22" spans="1:7" x14ac:dyDescent="0.2">
      <c r="A22" s="165" t="s">
        <v>104</v>
      </c>
      <c r="B22" s="227">
        <v>227634</v>
      </c>
      <c r="C22" s="227">
        <f t="shared" si="1"/>
        <v>113817</v>
      </c>
      <c r="D22" s="227">
        <f t="shared" si="0"/>
        <v>1.6194176383115582</v>
      </c>
      <c r="F22" s="228"/>
      <c r="G22" s="162">
        <v>0.5</v>
      </c>
    </row>
    <row r="23" spans="1:7" x14ac:dyDescent="0.2">
      <c r="A23" s="165" t="s">
        <v>105</v>
      </c>
      <c r="B23" s="227">
        <v>169388</v>
      </c>
      <c r="C23" s="227">
        <f t="shared" si="1"/>
        <v>84694</v>
      </c>
      <c r="D23" s="227">
        <f t="shared" si="0"/>
        <v>1.2050480812107076</v>
      </c>
      <c r="F23" s="228"/>
      <c r="G23" s="162">
        <v>0.5</v>
      </c>
    </row>
    <row r="24" spans="1:7" x14ac:dyDescent="0.2">
      <c r="A24" s="165" t="s">
        <v>106</v>
      </c>
      <c r="B24" s="227">
        <v>308341</v>
      </c>
      <c r="C24" s="227">
        <f t="shared" si="1"/>
        <v>400843.3</v>
      </c>
      <c r="D24" s="227">
        <f t="shared" si="0"/>
        <v>5.7033018812568548</v>
      </c>
      <c r="F24" s="228"/>
      <c r="G24" s="162">
        <v>1.3</v>
      </c>
    </row>
    <row r="25" spans="1:7" x14ac:dyDescent="0.2">
      <c r="A25" s="165" t="s">
        <v>107</v>
      </c>
      <c r="B25" s="227">
        <v>29246</v>
      </c>
      <c r="C25" s="227">
        <f t="shared" si="1"/>
        <v>38019.800000000003</v>
      </c>
      <c r="D25" s="227">
        <f t="shared" si="0"/>
        <v>0.54095552268182945</v>
      </c>
      <c r="F25" s="228"/>
      <c r="G25" s="162">
        <v>1.3</v>
      </c>
    </row>
    <row r="26" spans="1:7" x14ac:dyDescent="0.2">
      <c r="A26" s="165" t="s">
        <v>26</v>
      </c>
      <c r="B26" s="227">
        <v>24837</v>
      </c>
      <c r="C26" s="227">
        <f t="shared" si="1"/>
        <v>12418.5</v>
      </c>
      <c r="D26" s="227">
        <f t="shared" si="0"/>
        <v>0.17669362170301525</v>
      </c>
      <c r="F26" s="228"/>
      <c r="G26" s="162">
        <v>0.5</v>
      </c>
    </row>
    <row r="27" spans="1:7" x14ac:dyDescent="0.2">
      <c r="A27" s="165" t="s">
        <v>108</v>
      </c>
      <c r="B27" s="227">
        <v>106856</v>
      </c>
      <c r="C27" s="227">
        <f t="shared" si="1"/>
        <v>128227.2</v>
      </c>
      <c r="D27" s="227">
        <f t="shared" si="0"/>
        <v>1.8244496814298727</v>
      </c>
      <c r="F27" s="228"/>
      <c r="G27" s="162">
        <v>1.2</v>
      </c>
    </row>
    <row r="28" spans="1:7" x14ac:dyDescent="0.2">
      <c r="A28" s="165" t="s">
        <v>109</v>
      </c>
      <c r="B28" s="227">
        <v>432474</v>
      </c>
      <c r="C28" s="227">
        <f t="shared" si="1"/>
        <v>345979.2</v>
      </c>
      <c r="D28" s="227">
        <f t="shared" si="0"/>
        <v>4.9226813127118296</v>
      </c>
      <c r="F28" s="228"/>
      <c r="G28" s="162">
        <v>0.8</v>
      </c>
    </row>
    <row r="29" spans="1:7" x14ac:dyDescent="0.2">
      <c r="A29" s="165" t="s">
        <v>110</v>
      </c>
      <c r="B29" s="227">
        <v>638550</v>
      </c>
      <c r="C29" s="227">
        <f t="shared" si="1"/>
        <v>702405</v>
      </c>
      <c r="D29" s="227">
        <f t="shared" si="0"/>
        <v>9.993999545219344</v>
      </c>
      <c r="F29" s="228"/>
      <c r="G29" s="162">
        <v>1.1000000000000001</v>
      </c>
    </row>
    <row r="30" spans="1:7" x14ac:dyDescent="0.2">
      <c r="A30" s="165" t="s">
        <v>111</v>
      </c>
      <c r="B30" s="227">
        <v>256053</v>
      </c>
      <c r="C30" s="227">
        <f t="shared" si="1"/>
        <v>332868.90000000002</v>
      </c>
      <c r="D30" s="227">
        <f t="shared" si="0"/>
        <v>4.7361445821394543</v>
      </c>
      <c r="F30" s="228"/>
      <c r="G30" s="162">
        <v>1.3</v>
      </c>
    </row>
    <row r="31" spans="1:7" x14ac:dyDescent="0.2">
      <c r="A31" s="165" t="s">
        <v>112</v>
      </c>
      <c r="B31" s="227">
        <v>25140</v>
      </c>
      <c r="C31" s="227">
        <f t="shared" si="1"/>
        <v>12570</v>
      </c>
      <c r="D31" s="227">
        <f t="shared" si="0"/>
        <v>0.17884920278672156</v>
      </c>
      <c r="F31" s="228"/>
      <c r="G31" s="162">
        <v>0.5</v>
      </c>
    </row>
    <row r="32" spans="1:7" x14ac:dyDescent="0.2">
      <c r="A32" s="165" t="s">
        <v>113</v>
      </c>
      <c r="B32" s="227">
        <v>18610</v>
      </c>
      <c r="C32" s="227">
        <f t="shared" si="1"/>
        <v>9305</v>
      </c>
      <c r="D32" s="227">
        <f t="shared" si="0"/>
        <v>0.13239394048770439</v>
      </c>
      <c r="F32" s="228"/>
      <c r="G32" s="162">
        <v>0.5</v>
      </c>
    </row>
    <row r="33" spans="1:11" x14ac:dyDescent="0.2">
      <c r="A33" s="165" t="s">
        <v>114</v>
      </c>
      <c r="B33" s="227">
        <v>106812</v>
      </c>
      <c r="C33" s="227">
        <f t="shared" si="1"/>
        <v>138855.6</v>
      </c>
      <c r="D33" s="227">
        <f t="shared" si="0"/>
        <v>1.9756732985260059</v>
      </c>
      <c r="F33" s="228"/>
      <c r="G33" s="162">
        <v>1.3</v>
      </c>
    </row>
    <row r="34" spans="1:11" ht="18" customHeight="1" x14ac:dyDescent="0.2">
      <c r="A34" s="229" t="s">
        <v>12</v>
      </c>
      <c r="B34" s="230">
        <f>SUM(B9:B33)</f>
        <v>6601869</v>
      </c>
      <c r="C34" s="231">
        <f>SUM(C9:C33)</f>
        <v>7028267.2800000003</v>
      </c>
      <c r="D34" s="232">
        <f>SUM(D9:D33)</f>
        <v>99.999999999999972</v>
      </c>
    </row>
    <row r="35" spans="1:11" ht="18" customHeight="1" x14ac:dyDescent="0.2">
      <c r="A35" s="233"/>
      <c r="B35" s="234"/>
      <c r="C35" s="235"/>
      <c r="D35" s="236"/>
    </row>
    <row r="36" spans="1:11" x14ac:dyDescent="0.2">
      <c r="A36" s="190" t="s">
        <v>377</v>
      </c>
      <c r="C36" s="237"/>
      <c r="D36" s="238"/>
      <c r="E36" s="239"/>
      <c r="F36" s="240"/>
      <c r="G36" s="163"/>
    </row>
    <row r="37" spans="1:11" x14ac:dyDescent="0.2">
      <c r="A37" s="191" t="s">
        <v>201</v>
      </c>
      <c r="C37" s="191"/>
      <c r="D37" s="72"/>
      <c r="E37" s="239"/>
      <c r="F37" s="240"/>
      <c r="G37" s="163"/>
      <c r="H37" s="163"/>
    </row>
    <row r="38" spans="1:11" ht="9.75" customHeight="1" x14ac:dyDescent="0.2">
      <c r="F38" s="182"/>
      <c r="H38" s="163"/>
    </row>
    <row r="39" spans="1:11" x14ac:dyDescent="0.2">
      <c r="A39" s="190" t="s">
        <v>378</v>
      </c>
      <c r="B39" s="190"/>
      <c r="C39" s="190"/>
      <c r="F39" s="182"/>
      <c r="K39" s="241"/>
    </row>
    <row r="40" spans="1:11" x14ac:dyDescent="0.2">
      <c r="A40" s="190" t="s">
        <v>379</v>
      </c>
      <c r="B40" s="190"/>
      <c r="C40" s="190"/>
      <c r="F40" s="182"/>
    </row>
    <row r="41" spans="1:11" x14ac:dyDescent="0.2">
      <c r="A41" s="190" t="s">
        <v>380</v>
      </c>
      <c r="B41" s="190"/>
      <c r="C41" s="190"/>
      <c r="F41" s="182"/>
    </row>
    <row r="42" spans="1:11" x14ac:dyDescent="0.2">
      <c r="F42" s="182"/>
    </row>
    <row r="43" spans="1:11" x14ac:dyDescent="0.2">
      <c r="F43" s="182"/>
    </row>
    <row r="44" spans="1:11" x14ac:dyDescent="0.2">
      <c r="F44" s="182"/>
    </row>
    <row r="45" spans="1:11" x14ac:dyDescent="0.2">
      <c r="F45" s="182"/>
    </row>
    <row r="46" spans="1:11" x14ac:dyDescent="0.2">
      <c r="F46" s="182"/>
    </row>
    <row r="47" spans="1:11" x14ac:dyDescent="0.2">
      <c r="F47" s="182"/>
    </row>
    <row r="48" spans="1:11" x14ac:dyDescent="0.2">
      <c r="F48" s="182"/>
    </row>
    <row r="49" spans="6:6" x14ac:dyDescent="0.2">
      <c r="F49" s="182"/>
    </row>
    <row r="50" spans="6:6" x14ac:dyDescent="0.2">
      <c r="F50" s="182"/>
    </row>
    <row r="51" spans="6:6" x14ac:dyDescent="0.2">
      <c r="F51" s="182"/>
    </row>
    <row r="52" spans="6:6" x14ac:dyDescent="0.2">
      <c r="F52" s="182"/>
    </row>
    <row r="53" spans="6:6" x14ac:dyDescent="0.2">
      <c r="F53" s="182"/>
    </row>
    <row r="54" spans="6:6" x14ac:dyDescent="0.2">
      <c r="F54" s="182"/>
    </row>
    <row r="55" spans="6:6" x14ac:dyDescent="0.2">
      <c r="F55" s="182"/>
    </row>
    <row r="56" spans="6:6" x14ac:dyDescent="0.2">
      <c r="F56" s="182"/>
    </row>
    <row r="57" spans="6:6" x14ac:dyDescent="0.2">
      <c r="F57" s="182"/>
    </row>
    <row r="58" spans="6:6" x14ac:dyDescent="0.2">
      <c r="F58" s="182"/>
    </row>
    <row r="59" spans="6:6" x14ac:dyDescent="0.2">
      <c r="F59" s="182"/>
    </row>
    <row r="60" spans="6:6" x14ac:dyDescent="0.2">
      <c r="F60" s="182"/>
    </row>
    <row r="61" spans="6:6" x14ac:dyDescent="0.2">
      <c r="F61" s="182"/>
    </row>
    <row r="62" spans="6:6" x14ac:dyDescent="0.2">
      <c r="F62" s="182"/>
    </row>
    <row r="63" spans="6:6" x14ac:dyDescent="0.2">
      <c r="F63" s="182"/>
    </row>
    <row r="64" spans="6:6" x14ac:dyDescent="0.2">
      <c r="F64" s="182"/>
    </row>
    <row r="65" spans="6:6" x14ac:dyDescent="0.2">
      <c r="F65" s="182"/>
    </row>
    <row r="66" spans="6:6" x14ac:dyDescent="0.2">
      <c r="F66" s="182"/>
    </row>
    <row r="67" spans="6:6" x14ac:dyDescent="0.2">
      <c r="F67" s="182"/>
    </row>
    <row r="68" spans="6:6" x14ac:dyDescent="0.2">
      <c r="F68" s="182"/>
    </row>
    <row r="69" spans="6:6" x14ac:dyDescent="0.2">
      <c r="F69" s="182"/>
    </row>
    <row r="70" spans="6:6" x14ac:dyDescent="0.2">
      <c r="F70" s="182"/>
    </row>
    <row r="71" spans="6:6" x14ac:dyDescent="0.2">
      <c r="F71" s="182"/>
    </row>
    <row r="72" spans="6:6" x14ac:dyDescent="0.2">
      <c r="F72" s="182"/>
    </row>
    <row r="73" spans="6:6" x14ac:dyDescent="0.2">
      <c r="F73" s="182"/>
    </row>
    <row r="74" spans="6:6" x14ac:dyDescent="0.2">
      <c r="F74" s="182"/>
    </row>
    <row r="75" spans="6:6" x14ac:dyDescent="0.2">
      <c r="F75" s="182"/>
    </row>
    <row r="76" spans="6:6" x14ac:dyDescent="0.2">
      <c r="F76" s="182"/>
    </row>
    <row r="77" spans="6:6" x14ac:dyDescent="0.2">
      <c r="F77" s="182"/>
    </row>
    <row r="78" spans="6:6" x14ac:dyDescent="0.2">
      <c r="F78" s="182"/>
    </row>
    <row r="79" spans="6:6" x14ac:dyDescent="0.2">
      <c r="F79" s="182"/>
    </row>
    <row r="80" spans="6:6" x14ac:dyDescent="0.2">
      <c r="F80" s="182"/>
    </row>
    <row r="81" spans="6:6" x14ac:dyDescent="0.2">
      <c r="F81" s="182"/>
    </row>
    <row r="82" spans="6:6" x14ac:dyDescent="0.2">
      <c r="F82" s="182"/>
    </row>
    <row r="83" spans="6:6" x14ac:dyDescent="0.2">
      <c r="F83" s="182"/>
    </row>
    <row r="84" spans="6:6" x14ac:dyDescent="0.2">
      <c r="F84" s="182"/>
    </row>
    <row r="85" spans="6:6" x14ac:dyDescent="0.2">
      <c r="F85" s="182"/>
    </row>
    <row r="86" spans="6:6" x14ac:dyDescent="0.2">
      <c r="F86" s="182"/>
    </row>
    <row r="87" spans="6:6" x14ac:dyDescent="0.2">
      <c r="F87" s="182"/>
    </row>
    <row r="88" spans="6:6" x14ac:dyDescent="0.2">
      <c r="F88" s="182"/>
    </row>
    <row r="89" spans="6:6" x14ac:dyDescent="0.2">
      <c r="F89" s="182"/>
    </row>
    <row r="90" spans="6:6" x14ac:dyDescent="0.2">
      <c r="F90" s="182"/>
    </row>
    <row r="91" spans="6:6" x14ac:dyDescent="0.2">
      <c r="F91" s="182"/>
    </row>
    <row r="92" spans="6:6" x14ac:dyDescent="0.2">
      <c r="F92" s="182"/>
    </row>
    <row r="93" spans="6:6" x14ac:dyDescent="0.2">
      <c r="F93" s="182"/>
    </row>
    <row r="94" spans="6:6" x14ac:dyDescent="0.2">
      <c r="F94" s="182"/>
    </row>
    <row r="95" spans="6:6" x14ac:dyDescent="0.2">
      <c r="F95" s="182"/>
    </row>
  </sheetData>
  <mergeCells count="1">
    <mergeCell ref="A6:A7"/>
  </mergeCells>
  <printOptions horizontalCentered="1"/>
  <pageMargins left="0.70866141732283472" right="0.78740157480314965" top="0.59055118110236227" bottom="0.78740157480314965" header="0.39370078740157483" footer="0.39370078740157483"/>
  <pageSetup paperSize="9" orientation="portrait" r:id="rId1"/>
  <headerFooter alignWithMargins="0">
    <oddFooter>&amp;R&amp;8 19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62"/>
  <sheetViews>
    <sheetView topLeftCell="A45" zoomScale="118" zoomScaleNormal="118" zoomScaleSheetLayoutView="75" workbookViewId="0">
      <selection activeCell="D57" sqref="D57"/>
    </sheetView>
  </sheetViews>
  <sheetFormatPr baseColWidth="10" defaultRowHeight="12" customHeight="1" x14ac:dyDescent="0.2"/>
  <cols>
    <col min="1" max="1" width="27.85546875" style="193" customWidth="1"/>
    <col min="2" max="2" width="20.28515625" style="193" customWidth="1"/>
    <col min="3" max="3" width="15.7109375" style="179" customWidth="1"/>
    <col min="4" max="4" width="25.42578125" style="195" customWidth="1"/>
    <col min="5" max="5" width="13.42578125" style="162" bestFit="1" customWidth="1"/>
    <col min="6" max="10" width="11.42578125" style="163"/>
    <col min="11" max="16384" width="11.42578125" style="162"/>
  </cols>
  <sheetData>
    <row r="1" spans="1:8" ht="19.5" customHeight="1" x14ac:dyDescent="0.2">
      <c r="A1" s="160" t="s">
        <v>199</v>
      </c>
      <c r="B1" s="160"/>
      <c r="C1" s="160"/>
      <c r="D1" s="161"/>
    </row>
    <row r="2" spans="1:8" ht="12" customHeight="1" x14ac:dyDescent="0.2">
      <c r="A2" s="164"/>
      <c r="B2" s="164"/>
      <c r="C2" s="165"/>
      <c r="D2" s="166"/>
    </row>
    <row r="3" spans="1:8" ht="12.75" x14ac:dyDescent="0.2">
      <c r="A3" s="252" t="s">
        <v>421</v>
      </c>
      <c r="B3" s="167" t="s">
        <v>239</v>
      </c>
      <c r="C3" s="167"/>
      <c r="D3" s="167"/>
    </row>
    <row r="4" spans="1:8" ht="12.75" x14ac:dyDescent="0.2">
      <c r="B4" s="167" t="s">
        <v>427</v>
      </c>
      <c r="C4" s="167"/>
      <c r="D4" s="168"/>
    </row>
    <row r="5" spans="1:8" ht="12" customHeight="1" x14ac:dyDescent="0.2">
      <c r="A5" s="348" t="s">
        <v>240</v>
      </c>
      <c r="B5" s="169"/>
      <c r="C5" s="170" t="s">
        <v>241</v>
      </c>
      <c r="D5" s="349" t="s">
        <v>242</v>
      </c>
    </row>
    <row r="6" spans="1:8" ht="12" customHeight="1" x14ac:dyDescent="0.2">
      <c r="A6" s="348"/>
      <c r="B6" s="169"/>
      <c r="C6" s="170" t="s">
        <v>243</v>
      </c>
      <c r="D6" s="349"/>
    </row>
    <row r="7" spans="1:8" ht="9" customHeight="1" x14ac:dyDescent="0.2">
      <c r="A7" s="171"/>
      <c r="B7" s="171"/>
      <c r="C7" s="172"/>
      <c r="D7" s="173"/>
    </row>
    <row r="8" spans="1:8" ht="11.25" customHeight="1" x14ac:dyDescent="0.2">
      <c r="A8" s="165" t="s">
        <v>244</v>
      </c>
      <c r="B8" s="174" t="s">
        <v>245</v>
      </c>
      <c r="C8" s="172" t="s">
        <v>246</v>
      </c>
      <c r="D8" s="166">
        <v>135.52107142857145</v>
      </c>
    </row>
    <row r="9" spans="1:8" ht="11.25" customHeight="1" x14ac:dyDescent="0.2">
      <c r="A9" s="165" t="s">
        <v>247</v>
      </c>
      <c r="B9" s="165" t="s">
        <v>248</v>
      </c>
      <c r="C9" s="172" t="s">
        <v>246</v>
      </c>
      <c r="D9" s="166">
        <v>4970</v>
      </c>
    </row>
    <row r="10" spans="1:8" ht="11.25" customHeight="1" x14ac:dyDescent="0.2">
      <c r="A10" s="165" t="s">
        <v>249</v>
      </c>
      <c r="B10" s="165" t="s">
        <v>250</v>
      </c>
      <c r="C10" s="172" t="s">
        <v>246</v>
      </c>
      <c r="D10" s="166">
        <v>9000</v>
      </c>
    </row>
    <row r="11" spans="1:8" ht="11.25" customHeight="1" x14ac:dyDescent="0.2">
      <c r="A11" s="165" t="s">
        <v>251</v>
      </c>
      <c r="B11" s="165" t="s">
        <v>252</v>
      </c>
      <c r="C11" s="172" t="s">
        <v>246</v>
      </c>
      <c r="D11" s="166">
        <v>8725.373134328358</v>
      </c>
    </row>
    <row r="12" spans="1:8" ht="11.25" customHeight="1" x14ac:dyDescent="0.2">
      <c r="A12" s="165" t="s">
        <v>253</v>
      </c>
      <c r="B12" s="165" t="s">
        <v>254</v>
      </c>
      <c r="C12" s="172" t="s">
        <v>246</v>
      </c>
      <c r="D12" s="166">
        <v>116805.34999999986</v>
      </c>
    </row>
    <row r="13" spans="1:8" ht="11.25" customHeight="1" x14ac:dyDescent="0.2">
      <c r="A13" s="165" t="s">
        <v>255</v>
      </c>
      <c r="B13" s="165" t="s">
        <v>256</v>
      </c>
      <c r="C13" s="172" t="s">
        <v>246</v>
      </c>
      <c r="D13" s="166">
        <v>2146.25</v>
      </c>
    </row>
    <row r="14" spans="1:8" ht="11.25" customHeight="1" x14ac:dyDescent="0.2">
      <c r="A14" s="165" t="s">
        <v>257</v>
      </c>
      <c r="B14" s="165" t="s">
        <v>258</v>
      </c>
      <c r="C14" s="172" t="s">
        <v>246</v>
      </c>
      <c r="D14" s="166">
        <v>3608.3584905660382</v>
      </c>
    </row>
    <row r="15" spans="1:8" ht="11.25" customHeight="1" x14ac:dyDescent="0.2">
      <c r="A15" s="165" t="s">
        <v>259</v>
      </c>
      <c r="B15" s="165" t="s">
        <v>260</v>
      </c>
      <c r="C15" s="172" t="s">
        <v>246</v>
      </c>
      <c r="D15" s="166">
        <v>808481.70238095243</v>
      </c>
    </row>
    <row r="16" spans="1:8" ht="11.25" customHeight="1" x14ac:dyDescent="0.2">
      <c r="A16" s="165" t="s">
        <v>261</v>
      </c>
      <c r="B16" s="165" t="s">
        <v>262</v>
      </c>
      <c r="C16" s="172" t="s">
        <v>246</v>
      </c>
      <c r="D16" s="166">
        <v>16550.161904761902</v>
      </c>
      <c r="G16" s="175"/>
      <c r="H16" s="175"/>
    </row>
    <row r="17" spans="1:8" ht="11.25" customHeight="1" x14ac:dyDescent="0.2">
      <c r="A17" s="165" t="s">
        <v>263</v>
      </c>
      <c r="B17" s="165" t="s">
        <v>264</v>
      </c>
      <c r="C17" s="172" t="s">
        <v>246</v>
      </c>
      <c r="D17" s="166">
        <v>4774.2380952380954</v>
      </c>
      <c r="G17" s="175"/>
      <c r="H17" s="175"/>
    </row>
    <row r="18" spans="1:8" ht="11.25" customHeight="1" x14ac:dyDescent="0.2">
      <c r="A18" s="165" t="s">
        <v>265</v>
      </c>
      <c r="B18" s="165" t="s">
        <v>266</v>
      </c>
      <c r="C18" s="172" t="s">
        <v>246</v>
      </c>
      <c r="D18" s="166">
        <v>2625.1190476190473</v>
      </c>
      <c r="G18" s="175" t="s">
        <v>267</v>
      </c>
      <c r="H18" s="175"/>
    </row>
    <row r="19" spans="1:8" ht="12" customHeight="1" x14ac:dyDescent="0.2">
      <c r="A19" s="165" t="s">
        <v>268</v>
      </c>
      <c r="B19" s="165" t="s">
        <v>269</v>
      </c>
      <c r="C19" s="172" t="s">
        <v>270</v>
      </c>
      <c r="D19" s="176">
        <v>42474.678571428638</v>
      </c>
      <c r="G19" s="177" t="s">
        <v>271</v>
      </c>
      <c r="H19" s="178">
        <v>24988969.037879258</v>
      </c>
    </row>
    <row r="20" spans="1:8" ht="12" customHeight="1" x14ac:dyDescent="0.2">
      <c r="A20" s="165" t="s">
        <v>272</v>
      </c>
      <c r="B20" s="165" t="s">
        <v>273</v>
      </c>
      <c r="C20" s="172" t="s">
        <v>270</v>
      </c>
      <c r="D20" s="166">
        <v>167844.34880952386</v>
      </c>
      <c r="G20" s="177" t="s">
        <v>274</v>
      </c>
      <c r="H20" s="178">
        <v>7685885.4231785731</v>
      </c>
    </row>
    <row r="21" spans="1:8" s="163" customFormat="1" ht="12" customHeight="1" x14ac:dyDescent="0.2">
      <c r="A21" s="165" t="s">
        <v>275</v>
      </c>
      <c r="B21" s="165" t="s">
        <v>276</v>
      </c>
      <c r="C21" s="172" t="s">
        <v>270</v>
      </c>
      <c r="D21" s="166">
        <v>609932.28059523832</v>
      </c>
      <c r="E21" s="162"/>
      <c r="G21" s="177" t="s">
        <v>253</v>
      </c>
      <c r="H21" s="178">
        <v>335293.29999999993</v>
      </c>
    </row>
    <row r="22" spans="1:8" s="163" customFormat="1" ht="12" customHeight="1" x14ac:dyDescent="0.2">
      <c r="A22" s="165" t="s">
        <v>274</v>
      </c>
      <c r="B22" s="165" t="s">
        <v>277</v>
      </c>
      <c r="C22" s="179" t="s">
        <v>246</v>
      </c>
      <c r="D22" s="166">
        <v>8556841.2351071462</v>
      </c>
      <c r="E22" s="162"/>
      <c r="G22" s="177" t="s">
        <v>278</v>
      </c>
      <c r="H22" s="178">
        <v>121477.03571428571</v>
      </c>
    </row>
    <row r="23" spans="1:8" s="163" customFormat="1" ht="11.25" customHeight="1" x14ac:dyDescent="0.2">
      <c r="A23" s="165" t="s">
        <v>279</v>
      </c>
      <c r="B23" s="165" t="s">
        <v>280</v>
      </c>
      <c r="C23" s="172" t="s">
        <v>246</v>
      </c>
      <c r="D23" s="166">
        <v>10427.988095238095</v>
      </c>
      <c r="E23" s="162"/>
      <c r="G23" s="180"/>
      <c r="H23" s="178"/>
    </row>
    <row r="24" spans="1:8" s="163" customFormat="1" ht="11.25" customHeight="1" x14ac:dyDescent="0.2">
      <c r="A24" s="165" t="s">
        <v>281</v>
      </c>
      <c r="B24" s="165" t="s">
        <v>282</v>
      </c>
      <c r="C24" s="179" t="s">
        <v>246</v>
      </c>
      <c r="D24" s="166">
        <v>11536.738095238095</v>
      </c>
      <c r="E24" s="162"/>
      <c r="G24" s="175"/>
      <c r="H24" s="175"/>
    </row>
    <row r="25" spans="1:8" s="163" customFormat="1" ht="11.25" customHeight="1" x14ac:dyDescent="0.2">
      <c r="A25" s="165" t="s">
        <v>283</v>
      </c>
      <c r="B25" s="165" t="s">
        <v>284</v>
      </c>
      <c r="C25" s="172" t="s">
        <v>246</v>
      </c>
      <c r="D25" s="166">
        <v>5530.8333333333339</v>
      </c>
      <c r="E25" s="162"/>
      <c r="G25" s="175"/>
      <c r="H25" s="175"/>
    </row>
    <row r="26" spans="1:8" s="163" customFormat="1" ht="11.25" customHeight="1" x14ac:dyDescent="0.2">
      <c r="A26" s="165" t="s">
        <v>285</v>
      </c>
      <c r="B26" s="165" t="s">
        <v>286</v>
      </c>
      <c r="C26" s="172" t="s">
        <v>287</v>
      </c>
      <c r="D26" s="166">
        <v>5445.2380952380945</v>
      </c>
      <c r="E26" s="162"/>
      <c r="G26" s="178" t="s">
        <v>288</v>
      </c>
      <c r="H26" s="178">
        <v>27520.333333333332</v>
      </c>
    </row>
    <row r="27" spans="1:8" s="163" customFormat="1" ht="11.25" customHeight="1" x14ac:dyDescent="0.2">
      <c r="A27" s="165" t="s">
        <v>289</v>
      </c>
      <c r="B27" s="165" t="s">
        <v>290</v>
      </c>
      <c r="C27" s="172" t="s">
        <v>246</v>
      </c>
      <c r="D27" s="166">
        <v>988.70056497175165</v>
      </c>
      <c r="E27" s="162"/>
      <c r="G27" s="181" t="s">
        <v>291</v>
      </c>
      <c r="H27" s="181">
        <v>12657.17142857143</v>
      </c>
    </row>
    <row r="28" spans="1:8" s="163" customFormat="1" ht="11.25" customHeight="1" x14ac:dyDescent="0.2">
      <c r="A28" s="165" t="s">
        <v>292</v>
      </c>
      <c r="B28" s="165" t="s">
        <v>293</v>
      </c>
      <c r="C28" s="172" t="s">
        <v>246</v>
      </c>
      <c r="D28" s="166">
        <v>3626.1904761904761</v>
      </c>
      <c r="E28" s="162"/>
      <c r="G28" s="181" t="s">
        <v>279</v>
      </c>
      <c r="H28" s="181">
        <v>11641.535714285716</v>
      </c>
    </row>
    <row r="29" spans="1:8" s="163" customFormat="1" ht="11.25" customHeight="1" x14ac:dyDescent="0.2">
      <c r="A29" s="165" t="s">
        <v>294</v>
      </c>
      <c r="B29" s="165" t="s">
        <v>295</v>
      </c>
      <c r="C29" s="172" t="s">
        <v>246</v>
      </c>
      <c r="D29" s="166">
        <v>12411.309523809523</v>
      </c>
      <c r="E29" s="162"/>
      <c r="G29" s="178" t="s">
        <v>281</v>
      </c>
      <c r="H29" s="178">
        <v>10483.285714285714</v>
      </c>
    </row>
    <row r="30" spans="1:8" s="163" customFormat="1" ht="11.25" customHeight="1" x14ac:dyDescent="0.2">
      <c r="A30" s="165" t="s">
        <v>296</v>
      </c>
      <c r="B30" s="165" t="s">
        <v>297</v>
      </c>
      <c r="C30" s="172" t="s">
        <v>246</v>
      </c>
      <c r="D30" s="166">
        <v>3657.9047619047624</v>
      </c>
      <c r="E30" s="162"/>
      <c r="G30" s="178" t="s">
        <v>298</v>
      </c>
      <c r="H30" s="178">
        <v>5832.9285714285706</v>
      </c>
    </row>
    <row r="31" spans="1:8" ht="11.25" customHeight="1" x14ac:dyDescent="0.2">
      <c r="A31" s="165" t="s">
        <v>299</v>
      </c>
      <c r="B31" s="165" t="s">
        <v>300</v>
      </c>
      <c r="C31" s="172" t="s">
        <v>246</v>
      </c>
      <c r="D31" s="166">
        <v>6694.6428571428569</v>
      </c>
      <c r="G31" s="178" t="s">
        <v>283</v>
      </c>
      <c r="H31" s="178">
        <v>5675</v>
      </c>
    </row>
    <row r="32" spans="1:8" ht="11.25" customHeight="1" x14ac:dyDescent="0.2">
      <c r="A32" s="165" t="s">
        <v>301</v>
      </c>
      <c r="B32" s="165" t="s">
        <v>302</v>
      </c>
      <c r="C32" s="172" t="s">
        <v>246</v>
      </c>
      <c r="D32" s="166">
        <v>415.31034482758605</v>
      </c>
      <c r="G32" s="181" t="s">
        <v>303</v>
      </c>
      <c r="H32" s="181">
        <v>3872.2666666666664</v>
      </c>
    </row>
    <row r="33" spans="1:10" ht="11.25" customHeight="1" x14ac:dyDescent="0.2">
      <c r="A33" s="165" t="s">
        <v>304</v>
      </c>
      <c r="B33" s="165" t="s">
        <v>305</v>
      </c>
      <c r="C33" s="172" t="s">
        <v>306</v>
      </c>
      <c r="D33" s="166">
        <v>120189.11904761905</v>
      </c>
      <c r="G33" s="181" t="s">
        <v>307</v>
      </c>
      <c r="H33" s="181">
        <v>3677.1422857142852</v>
      </c>
    </row>
    <row r="34" spans="1:10" ht="11.25" customHeight="1" x14ac:dyDescent="0.2">
      <c r="A34" s="165" t="s">
        <v>308</v>
      </c>
      <c r="B34" s="165" t="s">
        <v>309</v>
      </c>
      <c r="C34" s="172" t="s">
        <v>246</v>
      </c>
      <c r="D34" s="166">
        <v>2656.5952380952376</v>
      </c>
      <c r="G34" s="175"/>
      <c r="H34" s="175"/>
    </row>
    <row r="35" spans="1:10" ht="12" customHeight="1" x14ac:dyDescent="0.2">
      <c r="A35" s="165" t="s">
        <v>310</v>
      </c>
      <c r="B35" s="165" t="s">
        <v>311</v>
      </c>
      <c r="C35" s="172" t="s">
        <v>246</v>
      </c>
      <c r="D35" s="166">
        <v>21061.857142857145</v>
      </c>
    </row>
    <row r="36" spans="1:10" ht="12" customHeight="1" x14ac:dyDescent="0.2">
      <c r="A36" s="165" t="s">
        <v>278</v>
      </c>
      <c r="B36" s="165" t="s">
        <v>312</v>
      </c>
      <c r="C36" s="172" t="s">
        <v>246</v>
      </c>
      <c r="D36" s="166">
        <v>128063.23809523808</v>
      </c>
      <c r="E36" s="182"/>
    </row>
    <row r="37" spans="1:10" ht="12" customHeight="1" x14ac:dyDescent="0.2">
      <c r="A37" s="165" t="s">
        <v>313</v>
      </c>
      <c r="B37" s="165" t="s">
        <v>314</v>
      </c>
      <c r="C37" s="172" t="s">
        <v>246</v>
      </c>
      <c r="D37" s="166">
        <v>1329.0714285714287</v>
      </c>
    </row>
    <row r="38" spans="1:10" ht="12" customHeight="1" x14ac:dyDescent="0.2">
      <c r="A38" s="165" t="s">
        <v>291</v>
      </c>
      <c r="B38" s="165" t="s">
        <v>315</v>
      </c>
      <c r="C38" s="172" t="s">
        <v>246</v>
      </c>
      <c r="D38" s="166">
        <v>10636.180357142857</v>
      </c>
    </row>
    <row r="39" spans="1:10" ht="12" customHeight="1" x14ac:dyDescent="0.2">
      <c r="A39" s="165" t="s">
        <v>316</v>
      </c>
      <c r="B39" s="165" t="s">
        <v>317</v>
      </c>
      <c r="C39" s="172" t="s">
        <v>246</v>
      </c>
      <c r="D39" s="166">
        <v>83195.988095238077</v>
      </c>
    </row>
    <row r="40" spans="1:10" s="182" customFormat="1" ht="12" customHeight="1" x14ac:dyDescent="0.2">
      <c r="A40" s="165" t="s">
        <v>318</v>
      </c>
      <c r="B40" s="165" t="s">
        <v>319</v>
      </c>
      <c r="C40" s="172" t="s">
        <v>287</v>
      </c>
      <c r="D40" s="166">
        <v>2476.7738095238101</v>
      </c>
      <c r="E40" s="183"/>
      <c r="F40" s="184"/>
      <c r="G40" s="184"/>
      <c r="H40" s="184"/>
      <c r="I40" s="184"/>
      <c r="J40" s="184"/>
    </row>
    <row r="41" spans="1:10" ht="12" customHeight="1" x14ac:dyDescent="0.2">
      <c r="A41" s="165" t="s">
        <v>320</v>
      </c>
      <c r="B41" s="165" t="s">
        <v>321</v>
      </c>
      <c r="C41" s="172" t="s">
        <v>246</v>
      </c>
      <c r="D41" s="166">
        <v>4158.7142857142853</v>
      </c>
    </row>
    <row r="42" spans="1:10" ht="12" customHeight="1" x14ac:dyDescent="0.2">
      <c r="A42" s="171" t="s">
        <v>322</v>
      </c>
      <c r="B42" s="171" t="s">
        <v>323</v>
      </c>
      <c r="C42" s="172" t="s">
        <v>246</v>
      </c>
      <c r="D42" s="173">
        <v>6896.0714285714284</v>
      </c>
    </row>
    <row r="43" spans="1:10" ht="12" customHeight="1" x14ac:dyDescent="0.2">
      <c r="A43" s="165" t="s">
        <v>307</v>
      </c>
      <c r="B43" s="165" t="s">
        <v>324</v>
      </c>
      <c r="C43" s="172" t="s">
        <v>246</v>
      </c>
      <c r="D43" s="166">
        <v>3889.8579880952375</v>
      </c>
    </row>
    <row r="44" spans="1:10" ht="12" customHeight="1" x14ac:dyDescent="0.2">
      <c r="A44" s="165" t="s">
        <v>325</v>
      </c>
      <c r="B44" s="165"/>
      <c r="C44" s="172" t="s">
        <v>246</v>
      </c>
      <c r="D44" s="166">
        <v>4097.2952380952383</v>
      </c>
    </row>
    <row r="45" spans="1:10" ht="12" customHeight="1" x14ac:dyDescent="0.2">
      <c r="A45" s="165" t="s">
        <v>298</v>
      </c>
      <c r="B45" s="165" t="s">
        <v>326</v>
      </c>
      <c r="C45" s="172" t="s">
        <v>246</v>
      </c>
      <c r="D45" s="166">
        <v>4061.9404761904771</v>
      </c>
    </row>
    <row r="46" spans="1:10" ht="12" customHeight="1" x14ac:dyDescent="0.2">
      <c r="A46" s="185" t="s">
        <v>327</v>
      </c>
      <c r="B46" s="185" t="s">
        <v>328</v>
      </c>
      <c r="C46" s="172" t="s">
        <v>287</v>
      </c>
      <c r="D46" s="166">
        <v>26356.989023809521</v>
      </c>
    </row>
    <row r="47" spans="1:10" ht="12" customHeight="1" x14ac:dyDescent="0.2">
      <c r="A47" s="171" t="s">
        <v>329</v>
      </c>
      <c r="B47" s="171" t="s">
        <v>330</v>
      </c>
      <c r="C47" s="172" t="s">
        <v>246</v>
      </c>
      <c r="D47" s="173">
        <v>2623.0671428571422</v>
      </c>
    </row>
    <row r="48" spans="1:10" ht="12" customHeight="1" x14ac:dyDescent="0.2">
      <c r="A48" s="165" t="s">
        <v>181</v>
      </c>
      <c r="B48" s="165" t="s">
        <v>331</v>
      </c>
      <c r="C48" s="172" t="s">
        <v>246</v>
      </c>
      <c r="D48" s="166">
        <v>4928.4285714285716</v>
      </c>
    </row>
    <row r="49" spans="1:5" ht="12" customHeight="1" x14ac:dyDescent="0.2">
      <c r="A49" s="165" t="s">
        <v>271</v>
      </c>
      <c r="B49" s="165" t="s">
        <v>332</v>
      </c>
      <c r="C49" s="172" t="s">
        <v>246</v>
      </c>
      <c r="D49" s="166">
        <v>24090963.90148218</v>
      </c>
    </row>
    <row r="50" spans="1:5" ht="12" customHeight="1" x14ac:dyDescent="0.2">
      <c r="A50" s="165" t="s">
        <v>333</v>
      </c>
      <c r="B50" s="165" t="s">
        <v>334</v>
      </c>
      <c r="C50" s="172" t="s">
        <v>246</v>
      </c>
      <c r="D50" s="166">
        <v>1015</v>
      </c>
    </row>
    <row r="51" spans="1:5" ht="12" customHeight="1" x14ac:dyDescent="0.2">
      <c r="A51" s="165" t="s">
        <v>335</v>
      </c>
      <c r="B51" s="165" t="s">
        <v>336</v>
      </c>
      <c r="C51" s="172" t="s">
        <v>246</v>
      </c>
      <c r="D51" s="166">
        <v>24774.571428571428</v>
      </c>
    </row>
    <row r="52" spans="1:5" ht="12" customHeight="1" x14ac:dyDescent="0.2">
      <c r="A52" s="165" t="s">
        <v>337</v>
      </c>
      <c r="B52" s="165" t="s">
        <v>338</v>
      </c>
      <c r="C52" s="172" t="s">
        <v>246</v>
      </c>
      <c r="D52" s="166">
        <v>533409.52380952379</v>
      </c>
    </row>
    <row r="53" spans="1:5" ht="12" customHeight="1" x14ac:dyDescent="0.2">
      <c r="A53" s="165" t="s">
        <v>339</v>
      </c>
      <c r="B53" s="165" t="s">
        <v>340</v>
      </c>
      <c r="C53" s="172" t="s">
        <v>246</v>
      </c>
      <c r="D53" s="166">
        <v>1748.035714285714</v>
      </c>
    </row>
    <row r="54" spans="1:5" ht="12" customHeight="1" x14ac:dyDescent="0.2">
      <c r="A54" s="165" t="s">
        <v>341</v>
      </c>
      <c r="B54" s="165" t="s">
        <v>342</v>
      </c>
      <c r="C54" s="172" t="s">
        <v>306</v>
      </c>
      <c r="D54" s="166">
        <v>303154.68592004699</v>
      </c>
    </row>
    <row r="55" spans="1:5" ht="12" customHeight="1" x14ac:dyDescent="0.2">
      <c r="A55" s="171" t="s">
        <v>343</v>
      </c>
      <c r="B55" s="171" t="s">
        <v>344</v>
      </c>
      <c r="C55" s="172" t="s">
        <v>246</v>
      </c>
      <c r="D55" s="173">
        <v>209895.0577380952</v>
      </c>
    </row>
    <row r="56" spans="1:5" ht="12" customHeight="1" x14ac:dyDescent="0.2">
      <c r="A56" s="171" t="s">
        <v>345</v>
      </c>
      <c r="B56" s="171" t="s">
        <v>346</v>
      </c>
      <c r="C56" s="172" t="s">
        <v>246</v>
      </c>
      <c r="D56" s="173">
        <v>3350.4642857142862</v>
      </c>
    </row>
    <row r="57" spans="1:5" ht="12" customHeight="1" x14ac:dyDescent="0.2">
      <c r="A57" s="186" t="s">
        <v>347</v>
      </c>
      <c r="B57" s="186" t="s">
        <v>348</v>
      </c>
      <c r="C57" s="187" t="s">
        <v>246</v>
      </c>
      <c r="D57" s="188">
        <v>250</v>
      </c>
    </row>
    <row r="58" spans="1:5" ht="12" customHeight="1" x14ac:dyDescent="0.2">
      <c r="A58" s="189" t="s">
        <v>236</v>
      </c>
      <c r="B58" s="171"/>
      <c r="C58" s="172"/>
      <c r="D58" s="173"/>
    </row>
    <row r="59" spans="1:5" ht="12" customHeight="1" x14ac:dyDescent="0.2">
      <c r="A59" s="190" t="s">
        <v>193</v>
      </c>
      <c r="B59" s="190"/>
      <c r="C59" s="172"/>
      <c r="D59" s="173"/>
    </row>
    <row r="60" spans="1:5" ht="12" customHeight="1" x14ac:dyDescent="0.2">
      <c r="A60" s="191" t="s">
        <v>349</v>
      </c>
      <c r="B60" s="191"/>
      <c r="C60" s="189"/>
      <c r="D60" s="192"/>
    </row>
    <row r="61" spans="1:5" ht="11.25" customHeight="1" x14ac:dyDescent="0.2">
      <c r="A61" s="190" t="s">
        <v>350</v>
      </c>
      <c r="D61" s="194"/>
    </row>
    <row r="62" spans="1:5" s="163" customFormat="1" ht="12" customHeight="1" x14ac:dyDescent="0.2">
      <c r="A62" s="350"/>
      <c r="B62" s="350"/>
      <c r="C62" s="350"/>
      <c r="D62" s="350"/>
      <c r="E62" s="162"/>
    </row>
  </sheetData>
  <mergeCells count="3">
    <mergeCell ref="A5:A6"/>
    <mergeCell ref="D5:D6"/>
    <mergeCell ref="A62:D62"/>
  </mergeCells>
  <printOptions horizontalCentered="1"/>
  <pageMargins left="0.59055118110236227" right="0.59055118110236227" top="0.59055118110236227" bottom="0.78740157480314965" header="0.59055118110236227" footer="0.39370078740157483"/>
  <pageSetup paperSize="9" orientation="portrait" r:id="rId1"/>
  <headerFooter alignWithMargins="0">
    <oddFooter xml:space="preserve">&amp;R&amp;8&amp;P+19 &amp;9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92D050"/>
  </sheetPr>
  <dimension ref="A1:I58"/>
  <sheetViews>
    <sheetView topLeftCell="A25" zoomScaleNormal="100" workbookViewId="0">
      <selection activeCell="A49" sqref="A49"/>
    </sheetView>
  </sheetViews>
  <sheetFormatPr baseColWidth="10" defaultRowHeight="12.75" x14ac:dyDescent="0.2"/>
  <cols>
    <col min="1" max="1" width="6.42578125" customWidth="1"/>
    <col min="2" max="2" width="37.28515625" customWidth="1"/>
    <col min="3" max="3" width="46.7109375" customWidth="1"/>
    <col min="8" max="9" width="11.42578125" style="45"/>
  </cols>
  <sheetData>
    <row r="1" spans="1:3" ht="24" customHeight="1" x14ac:dyDescent="0.2">
      <c r="A1" s="103" t="s">
        <v>199</v>
      </c>
      <c r="B1" s="38"/>
      <c r="C1" s="38"/>
    </row>
    <row r="2" spans="1:3" ht="19.5" customHeight="1" x14ac:dyDescent="0.2"/>
    <row r="3" spans="1:3" s="12" customFormat="1" ht="16.5" customHeight="1" thickBot="1" x14ac:dyDescent="0.25">
      <c r="B3" s="21" t="s">
        <v>224</v>
      </c>
      <c r="C3" s="49"/>
    </row>
    <row r="4" spans="1:3" ht="13.5" thickTop="1" x14ac:dyDescent="0.2">
      <c r="B4" s="324" t="s">
        <v>89</v>
      </c>
      <c r="C4" s="79" t="s">
        <v>60</v>
      </c>
    </row>
    <row r="5" spans="1:3" x14ac:dyDescent="0.2">
      <c r="B5" s="324"/>
      <c r="C5" s="22" t="s">
        <v>25</v>
      </c>
    </row>
    <row r="6" spans="1:3" x14ac:dyDescent="0.2">
      <c r="B6" s="25" t="s">
        <v>92</v>
      </c>
      <c r="C6" s="82">
        <v>489.53</v>
      </c>
    </row>
    <row r="7" spans="1:3" x14ac:dyDescent="0.2">
      <c r="B7" s="25" t="s">
        <v>93</v>
      </c>
      <c r="C7" s="80">
        <v>842.7</v>
      </c>
    </row>
    <row r="8" spans="1:3" x14ac:dyDescent="0.2">
      <c r="B8" s="25" t="s">
        <v>94</v>
      </c>
      <c r="C8" s="80">
        <v>128.85</v>
      </c>
    </row>
    <row r="9" spans="1:3" x14ac:dyDescent="0.2">
      <c r="B9" s="25" t="s">
        <v>95</v>
      </c>
      <c r="C9" s="80">
        <v>33.909999999999997</v>
      </c>
    </row>
    <row r="10" spans="1:3" x14ac:dyDescent="0.2">
      <c r="B10" s="25" t="s">
        <v>96</v>
      </c>
      <c r="C10" s="80">
        <v>287</v>
      </c>
    </row>
    <row r="11" spans="1:3" x14ac:dyDescent="0.2">
      <c r="B11" s="25" t="s">
        <v>97</v>
      </c>
      <c r="C11" s="80">
        <v>515.07999999999993</v>
      </c>
    </row>
    <row r="12" spans="1:3" x14ac:dyDescent="0.2">
      <c r="B12" s="25" t="s">
        <v>98</v>
      </c>
      <c r="C12" s="80">
        <v>64.97999999999999</v>
      </c>
    </row>
    <row r="13" spans="1:3" x14ac:dyDescent="0.2">
      <c r="B13" s="25" t="s">
        <v>99</v>
      </c>
      <c r="C13" s="80">
        <v>144.57</v>
      </c>
    </row>
    <row r="14" spans="1:3" x14ac:dyDescent="0.2">
      <c r="B14" s="25" t="s">
        <v>100</v>
      </c>
      <c r="C14" s="80">
        <v>49</v>
      </c>
    </row>
    <row r="15" spans="1:3" x14ac:dyDescent="0.2">
      <c r="B15" s="25" t="s">
        <v>101</v>
      </c>
      <c r="C15" s="84" t="s">
        <v>225</v>
      </c>
    </row>
    <row r="16" spans="1:3" x14ac:dyDescent="0.2">
      <c r="B16" s="25" t="s">
        <v>102</v>
      </c>
      <c r="C16" s="84">
        <v>176.32000000000002</v>
      </c>
    </row>
    <row r="17" spans="2:3" x14ac:dyDescent="0.2">
      <c r="B17" s="25" t="s">
        <v>103</v>
      </c>
      <c r="C17" s="80">
        <v>397.71</v>
      </c>
    </row>
    <row r="18" spans="2:3" x14ac:dyDescent="0.2">
      <c r="B18" s="25" t="s">
        <v>104</v>
      </c>
      <c r="C18" s="80">
        <v>560.13</v>
      </c>
    </row>
    <row r="19" spans="2:3" x14ac:dyDescent="0.2">
      <c r="B19" s="25" t="s">
        <v>105</v>
      </c>
      <c r="C19" s="80">
        <v>281.45</v>
      </c>
    </row>
    <row r="20" spans="2:3" x14ac:dyDescent="0.2">
      <c r="B20" s="25" t="s">
        <v>106</v>
      </c>
      <c r="C20" s="84" t="s">
        <v>226</v>
      </c>
    </row>
    <row r="21" spans="2:3" x14ac:dyDescent="0.2">
      <c r="B21" s="25" t="s">
        <v>107</v>
      </c>
      <c r="C21" s="84" t="s">
        <v>225</v>
      </c>
    </row>
    <row r="22" spans="2:3" x14ac:dyDescent="0.2">
      <c r="B22" s="25" t="s">
        <v>26</v>
      </c>
      <c r="C22" s="80">
        <v>45</v>
      </c>
    </row>
    <row r="23" spans="2:3" x14ac:dyDescent="0.2">
      <c r="B23" s="25" t="s">
        <v>108</v>
      </c>
      <c r="C23" s="80">
        <v>23.86</v>
      </c>
    </row>
    <row r="24" spans="2:3" x14ac:dyDescent="0.2">
      <c r="B24" s="25" t="s">
        <v>109</v>
      </c>
      <c r="C24" s="80">
        <v>269.56</v>
      </c>
    </row>
    <row r="25" spans="2:3" x14ac:dyDescent="0.2">
      <c r="B25" s="25" t="s">
        <v>110</v>
      </c>
      <c r="C25" s="80">
        <v>35</v>
      </c>
    </row>
    <row r="26" spans="2:3" x14ac:dyDescent="0.2">
      <c r="B26" s="25" t="s">
        <v>111</v>
      </c>
      <c r="C26" s="84" t="s">
        <v>225</v>
      </c>
    </row>
    <row r="27" spans="2:3" x14ac:dyDescent="0.2">
      <c r="B27" s="25" t="s">
        <v>112</v>
      </c>
      <c r="C27" s="80"/>
    </row>
    <row r="28" spans="2:3" x14ac:dyDescent="0.2">
      <c r="B28" s="25" t="s">
        <v>113</v>
      </c>
      <c r="C28" s="84" t="s">
        <v>226</v>
      </c>
    </row>
    <row r="29" spans="2:3" ht="13.5" thickBot="1" x14ac:dyDescent="0.25">
      <c r="B29" s="67" t="s">
        <v>114</v>
      </c>
      <c r="C29" s="85" t="s">
        <v>225</v>
      </c>
    </row>
    <row r="30" spans="2:3" ht="13.5" thickTop="1" x14ac:dyDescent="0.2">
      <c r="B30" s="62" t="s">
        <v>12</v>
      </c>
      <c r="C30" s="81">
        <f>SUM(C6:C29)</f>
        <v>4344.6500000000005</v>
      </c>
    </row>
    <row r="31" spans="2:3" s="10" customFormat="1" ht="8.4499999999999993" customHeight="1" x14ac:dyDescent="0.15">
      <c r="B31" s="100" t="s">
        <v>192</v>
      </c>
      <c r="C31" s="101"/>
    </row>
    <row r="32" spans="2:3" s="10" customFormat="1" ht="8.4499999999999993" customHeight="1" x14ac:dyDescent="0.15">
      <c r="B32" s="10" t="s">
        <v>227</v>
      </c>
      <c r="C32" s="51"/>
    </row>
    <row r="33" spans="2:9" s="73" customFormat="1" ht="12" customHeight="1" x14ac:dyDescent="0.15">
      <c r="B33" s="71" t="s">
        <v>201</v>
      </c>
      <c r="C33" s="71"/>
    </row>
    <row r="34" spans="2:9" x14ac:dyDescent="0.2">
      <c r="B34" s="325" t="s">
        <v>204</v>
      </c>
      <c r="C34" s="325"/>
    </row>
    <row r="37" spans="2:9" x14ac:dyDescent="0.2">
      <c r="H37" s="119" t="s">
        <v>93</v>
      </c>
      <c r="I37" s="119">
        <v>1377.4999999999998</v>
      </c>
    </row>
    <row r="38" spans="2:9" x14ac:dyDescent="0.2">
      <c r="H38" s="119" t="s">
        <v>96</v>
      </c>
      <c r="I38" s="119">
        <v>934.10000000000014</v>
      </c>
    </row>
    <row r="39" spans="2:9" x14ac:dyDescent="0.2">
      <c r="H39" s="119" t="s">
        <v>98</v>
      </c>
      <c r="I39" s="119">
        <v>626.79999999999995</v>
      </c>
    </row>
    <row r="40" spans="2:9" x14ac:dyDescent="0.2">
      <c r="H40" s="119" t="s">
        <v>92</v>
      </c>
      <c r="I40" s="119">
        <v>586.70000000000005</v>
      </c>
    </row>
    <row r="41" spans="2:9" x14ac:dyDescent="0.2">
      <c r="H41" s="119" t="s">
        <v>103</v>
      </c>
      <c r="I41" s="119">
        <v>497.40000000000003</v>
      </c>
    </row>
    <row r="42" spans="2:9" x14ac:dyDescent="0.2">
      <c r="H42" s="119" t="s">
        <v>97</v>
      </c>
      <c r="I42" s="119">
        <v>350.5</v>
      </c>
    </row>
    <row r="43" spans="2:9" x14ac:dyDescent="0.2">
      <c r="H43" s="119" t="s">
        <v>105</v>
      </c>
      <c r="I43" s="119">
        <v>244.1</v>
      </c>
    </row>
    <row r="44" spans="2:9" x14ac:dyDescent="0.2">
      <c r="H44" s="119" t="s">
        <v>99</v>
      </c>
      <c r="I44" s="119">
        <v>184.90000000000003</v>
      </c>
    </row>
    <row r="45" spans="2:9" x14ac:dyDescent="0.2">
      <c r="H45" s="119" t="s">
        <v>109</v>
      </c>
      <c r="I45" s="119">
        <v>151.5</v>
      </c>
    </row>
    <row r="46" spans="2:9" x14ac:dyDescent="0.2">
      <c r="H46" s="119" t="s">
        <v>102</v>
      </c>
      <c r="I46" s="119">
        <v>106</v>
      </c>
    </row>
    <row r="47" spans="2:9" x14ac:dyDescent="0.2">
      <c r="H47" s="119" t="s">
        <v>104</v>
      </c>
      <c r="I47" s="119">
        <v>91.6</v>
      </c>
    </row>
    <row r="48" spans="2:9" x14ac:dyDescent="0.2">
      <c r="H48" s="119" t="s">
        <v>100</v>
      </c>
      <c r="I48" s="119">
        <v>81.7</v>
      </c>
    </row>
    <row r="49" spans="2:9" x14ac:dyDescent="0.2">
      <c r="H49" s="119" t="s">
        <v>94</v>
      </c>
      <c r="I49" s="119">
        <v>66.3</v>
      </c>
    </row>
    <row r="50" spans="2:9" x14ac:dyDescent="0.2">
      <c r="H50" s="119" t="s">
        <v>108</v>
      </c>
      <c r="I50" s="119">
        <v>34</v>
      </c>
    </row>
    <row r="51" spans="2:9" x14ac:dyDescent="0.2">
      <c r="H51" s="120" t="s">
        <v>95</v>
      </c>
      <c r="I51" s="120">
        <v>23.9</v>
      </c>
    </row>
    <row r="52" spans="2:9" x14ac:dyDescent="0.2">
      <c r="H52" s="119" t="s">
        <v>26</v>
      </c>
      <c r="I52" s="119">
        <v>15</v>
      </c>
    </row>
    <row r="53" spans="2:9" x14ac:dyDescent="0.2">
      <c r="H53" s="119" t="s">
        <v>110</v>
      </c>
      <c r="I53" s="119">
        <v>10</v>
      </c>
    </row>
    <row r="56" spans="2:9" s="10" customFormat="1" ht="9" customHeight="1" x14ac:dyDescent="0.2">
      <c r="B56" s="48" t="s">
        <v>227</v>
      </c>
      <c r="C56" s="51"/>
      <c r="H56" s="45"/>
      <c r="I56" s="45"/>
    </row>
    <row r="57" spans="2:9" s="73" customFormat="1" ht="12" customHeight="1" x14ac:dyDescent="0.2">
      <c r="B57" s="71" t="s">
        <v>200</v>
      </c>
      <c r="C57" s="71"/>
      <c r="H57" s="45"/>
      <c r="I57" s="45"/>
    </row>
    <row r="58" spans="2:9" x14ac:dyDescent="0.2">
      <c r="H58" s="73"/>
      <c r="I58" s="73"/>
    </row>
  </sheetData>
  <sortState ref="K4:L23">
    <sortCondition descending="1" ref="L4:L23"/>
  </sortState>
  <mergeCells count="2">
    <mergeCell ref="B4:B5"/>
    <mergeCell ref="B34:C34"/>
  </mergeCells>
  <phoneticPr fontId="3" type="noConversion"/>
  <pageMargins left="0.59055118110236227" right="0.59055118110236227" top="0.59055118110236227" bottom="0.78740157480314965" header="0.39370078740157483" footer="0.39370078740157483"/>
  <pageSetup paperSize="9" orientation="portrait" r:id="rId1"/>
  <headerFooter>
    <oddHeader xml:space="preserve">&amp;C </oddHeader>
    <oddFooter>&amp;R&amp;8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92D050"/>
  </sheetPr>
  <dimension ref="A1:I38"/>
  <sheetViews>
    <sheetView topLeftCell="A3" workbookViewId="0">
      <selection activeCell="I16" sqref="I16"/>
    </sheetView>
  </sheetViews>
  <sheetFormatPr baseColWidth="10" defaultRowHeight="12.75" x14ac:dyDescent="0.2"/>
  <cols>
    <col min="1" max="1" width="22" style="14" customWidth="1"/>
    <col min="2" max="2" width="19.140625" style="14" customWidth="1"/>
    <col min="3" max="3" width="17.42578125" style="14" customWidth="1"/>
    <col min="4" max="4" width="14.42578125" style="14" customWidth="1"/>
    <col min="5" max="5" width="14.5703125" style="14" customWidth="1"/>
  </cols>
  <sheetData>
    <row r="1" spans="1:5" ht="24" customHeight="1" x14ac:dyDescent="0.2">
      <c r="A1" s="103" t="s">
        <v>199</v>
      </c>
      <c r="B1" s="38"/>
      <c r="C1" s="38"/>
      <c r="D1" s="38"/>
      <c r="E1" s="38"/>
    </row>
    <row r="2" spans="1:5" ht="27.75" customHeight="1" x14ac:dyDescent="0.2"/>
    <row r="3" spans="1:5" x14ac:dyDescent="0.2">
      <c r="A3" s="1" t="s">
        <v>87</v>
      </c>
      <c r="B3" s="1" t="s">
        <v>27</v>
      </c>
      <c r="C3" s="1"/>
      <c r="D3" s="1"/>
      <c r="E3" s="1"/>
    </row>
    <row r="4" spans="1:5" x14ac:dyDescent="0.2">
      <c r="A4" s="11"/>
      <c r="B4" s="31" t="s">
        <v>228</v>
      </c>
      <c r="C4" s="1"/>
      <c r="D4" s="1"/>
      <c r="E4" s="1"/>
    </row>
    <row r="6" spans="1:5" x14ac:dyDescent="0.2">
      <c r="A6" s="2"/>
      <c r="B6" s="125" t="s">
        <v>28</v>
      </c>
      <c r="C6" s="125" t="s">
        <v>29</v>
      </c>
      <c r="D6" s="125" t="s">
        <v>30</v>
      </c>
      <c r="E6" s="125" t="s">
        <v>29</v>
      </c>
    </row>
    <row r="7" spans="1:5" ht="13.5" thickBot="1" x14ac:dyDescent="0.25">
      <c r="A7" s="2" t="s">
        <v>187</v>
      </c>
      <c r="B7" s="125" t="s">
        <v>31</v>
      </c>
      <c r="C7" s="125" t="s">
        <v>211</v>
      </c>
      <c r="D7" s="137">
        <v>2018</v>
      </c>
      <c r="E7" s="137" t="s">
        <v>233</v>
      </c>
    </row>
    <row r="8" spans="1:5" x14ac:dyDescent="0.2">
      <c r="A8" s="40"/>
      <c r="B8" s="125" t="s">
        <v>25</v>
      </c>
      <c r="C8" s="125" t="s">
        <v>25</v>
      </c>
      <c r="D8" s="139" t="s">
        <v>25</v>
      </c>
      <c r="E8" s="139" t="s">
        <v>25</v>
      </c>
    </row>
    <row r="9" spans="1:5" x14ac:dyDescent="0.2">
      <c r="A9" s="41" t="s">
        <v>92</v>
      </c>
      <c r="B9" s="42">
        <v>4129712</v>
      </c>
      <c r="C9" s="43">
        <v>21549.949999999997</v>
      </c>
      <c r="D9" s="138">
        <v>489.53</v>
      </c>
      <c r="E9" s="43">
        <f>SUM(C9+D9)</f>
        <v>22039.479999999996</v>
      </c>
    </row>
    <row r="10" spans="1:5" x14ac:dyDescent="0.2">
      <c r="A10" s="41" t="s">
        <v>93</v>
      </c>
      <c r="B10" s="42">
        <v>3630831</v>
      </c>
      <c r="C10" s="43">
        <v>100544.63170210713</v>
      </c>
      <c r="D10" s="138">
        <v>842.7</v>
      </c>
      <c r="E10" s="43">
        <f t="shared" ref="E10:E22" si="0">SUM(C10+D10)</f>
        <v>101387.33170210713</v>
      </c>
    </row>
    <row r="11" spans="1:5" x14ac:dyDescent="0.2">
      <c r="A11" s="41" t="s">
        <v>94</v>
      </c>
      <c r="B11" s="42">
        <v>2065456</v>
      </c>
      <c r="C11" s="43">
        <v>84416.411958041965</v>
      </c>
      <c r="D11" s="138">
        <v>128.85</v>
      </c>
      <c r="E11" s="43">
        <f>SUM(C11+D11)</f>
        <v>84545.261958041971</v>
      </c>
    </row>
    <row r="12" spans="1:5" x14ac:dyDescent="0.2">
      <c r="A12" s="41" t="s">
        <v>95</v>
      </c>
      <c r="B12" s="42">
        <v>6352762</v>
      </c>
      <c r="C12" s="43">
        <v>11405</v>
      </c>
      <c r="D12" s="138">
        <v>33.909999999999997</v>
      </c>
      <c r="E12" s="43">
        <f t="shared" si="0"/>
        <v>11438.91</v>
      </c>
    </row>
    <row r="13" spans="1:5" x14ac:dyDescent="0.2">
      <c r="A13" s="41" t="s">
        <v>96</v>
      </c>
      <c r="B13" s="42">
        <v>4418104</v>
      </c>
      <c r="C13" s="43">
        <v>74859.596250000002</v>
      </c>
      <c r="D13" s="138">
        <v>287</v>
      </c>
      <c r="E13" s="43">
        <f t="shared" si="0"/>
        <v>75146.596250000002</v>
      </c>
    </row>
    <row r="14" spans="1:5" x14ac:dyDescent="0.2">
      <c r="A14" s="41" t="s">
        <v>97</v>
      </c>
      <c r="B14" s="42">
        <v>3541782</v>
      </c>
      <c r="C14" s="43">
        <v>124615.25329732972</v>
      </c>
      <c r="D14" s="138">
        <v>515.07999999999993</v>
      </c>
      <c r="E14" s="43">
        <f t="shared" si="0"/>
        <v>125130.33329732972</v>
      </c>
    </row>
    <row r="15" spans="1:5" x14ac:dyDescent="0.2">
      <c r="A15" s="41" t="s">
        <v>98</v>
      </c>
      <c r="B15" s="42">
        <v>7622489</v>
      </c>
      <c r="C15" s="43">
        <v>133323.10999999999</v>
      </c>
      <c r="D15" s="138">
        <v>64.97999999999999</v>
      </c>
      <c r="E15" s="43">
        <f t="shared" si="0"/>
        <v>133388.09</v>
      </c>
    </row>
    <row r="16" spans="1:5" x14ac:dyDescent="0.2">
      <c r="A16" s="41" t="s">
        <v>99</v>
      </c>
      <c r="B16" s="42">
        <v>2107896</v>
      </c>
      <c r="C16" s="43">
        <v>55215.633892473117</v>
      </c>
      <c r="D16" s="138">
        <v>144.57</v>
      </c>
      <c r="E16" s="43">
        <f t="shared" si="0"/>
        <v>55360.203892473117</v>
      </c>
    </row>
    <row r="17" spans="1:5" x14ac:dyDescent="0.2">
      <c r="A17" s="41" t="s">
        <v>100</v>
      </c>
      <c r="B17" s="42">
        <v>3531457</v>
      </c>
      <c r="C17" s="43">
        <v>48282.919999999991</v>
      </c>
      <c r="D17" s="138">
        <v>49</v>
      </c>
      <c r="E17" s="43">
        <f t="shared" si="0"/>
        <v>48331.919999999991</v>
      </c>
    </row>
    <row r="18" spans="1:5" x14ac:dyDescent="0.2">
      <c r="A18" s="41" t="s">
        <v>101</v>
      </c>
      <c r="B18" s="42">
        <v>2125139</v>
      </c>
      <c r="C18" s="43">
        <v>2749.0122000000001</v>
      </c>
      <c r="D18" s="138"/>
      <c r="E18" s="43">
        <f t="shared" si="0"/>
        <v>2749.0122000000001</v>
      </c>
    </row>
    <row r="19" spans="1:5" x14ac:dyDescent="0.2">
      <c r="A19" s="41" t="s">
        <v>102</v>
      </c>
      <c r="B19" s="42">
        <v>4338442</v>
      </c>
      <c r="C19" s="43">
        <v>73809.279999999999</v>
      </c>
      <c r="D19" s="138">
        <v>176.32000000000002</v>
      </c>
      <c r="E19" s="43">
        <f t="shared" si="0"/>
        <v>73985.600000000006</v>
      </c>
    </row>
    <row r="20" spans="1:5" x14ac:dyDescent="0.2">
      <c r="A20" s="41" t="s">
        <v>103</v>
      </c>
      <c r="B20" s="42">
        <v>2324132</v>
      </c>
      <c r="C20" s="43">
        <v>77950.245481548147</v>
      </c>
      <c r="D20" s="138">
        <v>397.71</v>
      </c>
      <c r="E20" s="43">
        <f t="shared" si="0"/>
        <v>78347.955481548153</v>
      </c>
    </row>
    <row r="21" spans="1:5" x14ac:dyDescent="0.2">
      <c r="A21" s="41" t="s">
        <v>104</v>
      </c>
      <c r="B21" s="42">
        <v>1324955</v>
      </c>
      <c r="C21" s="43">
        <v>23523.991003875963</v>
      </c>
      <c r="D21" s="138">
        <v>560.13</v>
      </c>
      <c r="E21" s="43">
        <f t="shared" si="0"/>
        <v>24084.121003875964</v>
      </c>
    </row>
    <row r="22" spans="1:5" x14ac:dyDescent="0.2">
      <c r="A22" s="41" t="s">
        <v>105</v>
      </c>
      <c r="B22" s="42">
        <v>3396869</v>
      </c>
      <c r="C22" s="43">
        <v>20968.299999999996</v>
      </c>
      <c r="D22" s="138">
        <v>281.45</v>
      </c>
      <c r="E22" s="43">
        <f t="shared" si="0"/>
        <v>21249.749999999996</v>
      </c>
    </row>
    <row r="23" spans="1:5" x14ac:dyDescent="0.2">
      <c r="A23" s="41" t="s">
        <v>106</v>
      </c>
      <c r="B23" s="42">
        <v>37990006</v>
      </c>
      <c r="C23" s="43">
        <v>23479.87</v>
      </c>
      <c r="D23" s="138" t="s">
        <v>226</v>
      </c>
      <c r="E23" s="43">
        <f>SUM(C23)</f>
        <v>23479.87</v>
      </c>
    </row>
    <row r="24" spans="1:5" x14ac:dyDescent="0.2">
      <c r="A24" s="41" t="s">
        <v>107</v>
      </c>
      <c r="B24" s="42">
        <v>7840271</v>
      </c>
      <c r="C24" s="43">
        <v>8467.01</v>
      </c>
      <c r="D24" s="138" t="s">
        <v>225</v>
      </c>
      <c r="E24" s="43">
        <f>SUM(C24)</f>
        <v>8467.01</v>
      </c>
    </row>
    <row r="25" spans="1:5" x14ac:dyDescent="0.2">
      <c r="A25" s="41" t="s">
        <v>26</v>
      </c>
      <c r="B25" s="42">
        <v>1617465</v>
      </c>
      <c r="C25" s="43">
        <v>4225.08</v>
      </c>
      <c r="D25" s="138">
        <v>45</v>
      </c>
      <c r="E25" s="43">
        <f t="shared" ref="E25:E30" si="1">SUM(C25+D25)</f>
        <v>4270.08</v>
      </c>
    </row>
    <row r="26" spans="1:5" x14ac:dyDescent="0.2">
      <c r="A26" s="41" t="s">
        <v>108</v>
      </c>
      <c r="B26" s="42">
        <v>2242175</v>
      </c>
      <c r="C26" s="43">
        <v>22104.39</v>
      </c>
      <c r="D26" s="138">
        <v>23.86</v>
      </c>
      <c r="E26" s="43">
        <f t="shared" si="1"/>
        <v>22128.25</v>
      </c>
    </row>
    <row r="27" spans="1:5" x14ac:dyDescent="0.2">
      <c r="A27" s="41" t="s">
        <v>109</v>
      </c>
      <c r="B27" s="42">
        <v>3640348</v>
      </c>
      <c r="C27" s="43">
        <v>50025.889696969702</v>
      </c>
      <c r="D27" s="138">
        <v>269.56</v>
      </c>
      <c r="E27" s="43">
        <f t="shared" si="1"/>
        <v>50295.449696969699</v>
      </c>
    </row>
    <row r="28" spans="1:5" x14ac:dyDescent="0.2">
      <c r="A28" s="41" t="s">
        <v>110</v>
      </c>
      <c r="B28" s="42">
        <v>7238244</v>
      </c>
      <c r="C28" s="43">
        <v>47233.55000000001</v>
      </c>
      <c r="D28" s="138">
        <v>35</v>
      </c>
      <c r="E28" s="43">
        <f t="shared" si="1"/>
        <v>47268.55000000001</v>
      </c>
    </row>
    <row r="29" spans="1:5" x14ac:dyDescent="0.2">
      <c r="A29" s="41" t="s">
        <v>111</v>
      </c>
      <c r="B29" s="42">
        <v>5306361</v>
      </c>
      <c r="C29" s="43">
        <v>18177.650000000001</v>
      </c>
      <c r="D29" s="138"/>
      <c r="E29" s="43">
        <f t="shared" si="1"/>
        <v>18177.650000000001</v>
      </c>
    </row>
    <row r="30" spans="1:5" x14ac:dyDescent="0.2">
      <c r="A30" s="41" t="s">
        <v>112</v>
      </c>
      <c r="B30" s="42">
        <v>1476663</v>
      </c>
      <c r="C30" s="43">
        <v>5971.99</v>
      </c>
      <c r="D30" s="138"/>
      <c r="E30" s="43">
        <f t="shared" si="1"/>
        <v>5971.99</v>
      </c>
    </row>
    <row r="31" spans="1:5" x14ac:dyDescent="0.2">
      <c r="A31" s="41" t="s">
        <v>113</v>
      </c>
      <c r="B31" s="42">
        <v>473152</v>
      </c>
      <c r="C31" s="43">
        <v>4979.51</v>
      </c>
      <c r="D31" s="29" t="s">
        <v>226</v>
      </c>
      <c r="E31" s="43">
        <f>SUM(C31)</f>
        <v>4979.51</v>
      </c>
    </row>
    <row r="32" spans="1:5" ht="13.5" thickBot="1" x14ac:dyDescent="0.25">
      <c r="A32" s="41" t="s">
        <v>114</v>
      </c>
      <c r="B32" s="44">
        <v>9786849</v>
      </c>
      <c r="C32" s="43">
        <v>31889.99</v>
      </c>
      <c r="D32" s="29" t="s">
        <v>225</v>
      </c>
      <c r="E32" s="43">
        <f>SUM(C32)</f>
        <v>31889.99</v>
      </c>
    </row>
    <row r="33" spans="1:9" ht="13.5" thickTop="1" x14ac:dyDescent="0.2">
      <c r="A33" s="66" t="s">
        <v>12</v>
      </c>
      <c r="B33" s="75">
        <f>SUM(B8:B32)</f>
        <v>128521560</v>
      </c>
      <c r="C33" s="75">
        <f>SUM(C9:C32)</f>
        <v>1069768.2654823458</v>
      </c>
      <c r="D33" s="75">
        <f>SUM(D9:D32)</f>
        <v>4344.6500000000005</v>
      </c>
      <c r="E33" s="158">
        <f>SUM(E9:E32)</f>
        <v>1074112.915482346</v>
      </c>
      <c r="F33" s="57"/>
      <c r="G33" s="58"/>
    </row>
    <row r="34" spans="1:9" s="10" customFormat="1" ht="9" x14ac:dyDescent="0.15">
      <c r="A34" s="100"/>
      <c r="C34" s="101"/>
    </row>
    <row r="35" spans="1:9" s="10" customFormat="1" ht="9" x14ac:dyDescent="0.15">
      <c r="A35" s="48" t="s">
        <v>227</v>
      </c>
      <c r="C35" s="51"/>
    </row>
    <row r="36" spans="1:9" s="73" customFormat="1" ht="12" customHeight="1" x14ac:dyDescent="0.15">
      <c r="A36" s="71" t="s">
        <v>200</v>
      </c>
      <c r="C36" s="71"/>
      <c r="D36" s="72"/>
      <c r="E36" s="88"/>
    </row>
    <row r="38" spans="1:9" x14ac:dyDescent="0.2">
      <c r="E38" s="109"/>
      <c r="F38" s="58"/>
      <c r="I38" s="145"/>
    </row>
  </sheetData>
  <phoneticPr fontId="0" type="noConversion"/>
  <printOptions horizontalCentered="1"/>
  <pageMargins left="0.59055118110236227" right="0.59055118110236227" top="0.59055118110236227" bottom="0.78740157480314965" header="0" footer="0.39370078740157483"/>
  <pageSetup paperSize="9" orientation="portrait" r:id="rId1"/>
  <headerFooter>
    <oddFooter>&amp;R&amp;8 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92D050"/>
  </sheetPr>
  <dimension ref="A1:I45"/>
  <sheetViews>
    <sheetView topLeftCell="A2" workbookViewId="0">
      <selection activeCell="C10" sqref="C10"/>
    </sheetView>
  </sheetViews>
  <sheetFormatPr baseColWidth="10" defaultRowHeight="12.75" x14ac:dyDescent="0.2"/>
  <cols>
    <col min="1" max="1" width="16.7109375" style="14" customWidth="1"/>
    <col min="2" max="2" width="17.42578125" style="14" customWidth="1"/>
    <col min="3" max="3" width="17.85546875" style="14" bestFit="1" customWidth="1"/>
    <col min="4" max="4" width="16.5703125" style="14" bestFit="1" customWidth="1"/>
    <col min="5" max="5" width="14.28515625" style="14" bestFit="1" customWidth="1"/>
    <col min="7" max="7" width="22" customWidth="1"/>
  </cols>
  <sheetData>
    <row r="1" spans="1:9" ht="24" customHeight="1" x14ac:dyDescent="0.2">
      <c r="A1" s="103" t="s">
        <v>199</v>
      </c>
      <c r="B1" s="38"/>
      <c r="C1" s="38"/>
      <c r="D1" s="38"/>
      <c r="E1" s="38"/>
    </row>
    <row r="2" spans="1:9" ht="23.25" customHeight="1" x14ac:dyDescent="0.2">
      <c r="A2" s="104"/>
      <c r="B2" s="7"/>
      <c r="C2" s="7"/>
      <c r="D2" s="7"/>
      <c r="E2" s="7"/>
    </row>
    <row r="3" spans="1:9" s="11" customFormat="1" x14ac:dyDescent="0.2">
      <c r="A3" s="31" t="s">
        <v>32</v>
      </c>
      <c r="B3" s="1" t="s">
        <v>33</v>
      </c>
      <c r="C3" s="1"/>
      <c r="D3" s="1"/>
      <c r="E3" s="1"/>
      <c r="F3" s="1"/>
    </row>
    <row r="4" spans="1:9" s="11" customFormat="1" x14ac:dyDescent="0.2">
      <c r="B4" s="31" t="s">
        <v>229</v>
      </c>
      <c r="C4" s="1"/>
      <c r="D4" s="1"/>
      <c r="E4" s="1"/>
      <c r="F4" s="1"/>
    </row>
    <row r="6" spans="1:9" s="53" customFormat="1" x14ac:dyDescent="0.2">
      <c r="A6" s="326" t="s">
        <v>187</v>
      </c>
      <c r="B6" s="140"/>
      <c r="C6" s="141" t="s">
        <v>77</v>
      </c>
      <c r="D6" s="141" t="s">
        <v>28</v>
      </c>
      <c r="E6" s="142" t="s">
        <v>78</v>
      </c>
    </row>
    <row r="7" spans="1:9" s="53" customFormat="1" x14ac:dyDescent="0.2">
      <c r="A7" s="326"/>
      <c r="B7" s="141" t="s">
        <v>28</v>
      </c>
      <c r="C7" s="141" t="s">
        <v>79</v>
      </c>
      <c r="D7" s="141" t="s">
        <v>30</v>
      </c>
      <c r="E7" s="142" t="s">
        <v>80</v>
      </c>
    </row>
    <row r="8" spans="1:9" s="53" customFormat="1" x14ac:dyDescent="0.2">
      <c r="A8" s="326"/>
      <c r="B8" s="141" t="s">
        <v>31</v>
      </c>
      <c r="C8" s="141" t="s">
        <v>81</v>
      </c>
      <c r="D8" s="141" t="s">
        <v>230</v>
      </c>
      <c r="E8" s="142" t="s">
        <v>82</v>
      </c>
    </row>
    <row r="9" spans="1:9" s="53" customFormat="1" x14ac:dyDescent="0.2">
      <c r="A9" s="326"/>
      <c r="B9" s="141" t="s">
        <v>25</v>
      </c>
      <c r="C9" s="141" t="s">
        <v>83</v>
      </c>
      <c r="D9" s="141" t="s">
        <v>25</v>
      </c>
      <c r="E9" s="142" t="s">
        <v>25</v>
      </c>
    </row>
    <row r="10" spans="1:9" ht="14.25" customHeight="1" x14ac:dyDescent="0.2">
      <c r="A10" s="41" t="s">
        <v>92</v>
      </c>
      <c r="B10" s="42">
        <v>4129712</v>
      </c>
      <c r="C10" s="76">
        <v>305100</v>
      </c>
      <c r="D10" s="90">
        <v>22039.479999999996</v>
      </c>
      <c r="E10" s="54">
        <f>SUM(C10-D10)</f>
        <v>283060.52</v>
      </c>
    </row>
    <row r="11" spans="1:9" ht="13.5" customHeight="1" x14ac:dyDescent="0.2">
      <c r="A11" s="41" t="s">
        <v>93</v>
      </c>
      <c r="B11" s="42">
        <v>3630831</v>
      </c>
      <c r="C11" s="76">
        <v>554016</v>
      </c>
      <c r="D11" s="90">
        <v>101387.33170210713</v>
      </c>
      <c r="E11" s="54">
        <f t="shared" ref="E11:E32" si="0">SUM(C11-D11)</f>
        <v>452628.6682978929</v>
      </c>
    </row>
    <row r="12" spans="1:9" ht="13.5" customHeight="1" x14ac:dyDescent="0.2">
      <c r="A12" s="41" t="s">
        <v>94</v>
      </c>
      <c r="B12" s="42">
        <v>2065456</v>
      </c>
      <c r="C12" s="76">
        <v>78300</v>
      </c>
      <c r="D12" s="43">
        <v>84545.261958041971</v>
      </c>
      <c r="E12" s="54">
        <v>0</v>
      </c>
      <c r="G12" s="107"/>
    </row>
    <row r="13" spans="1:9" ht="13.5" customHeight="1" x14ac:dyDescent="0.2">
      <c r="A13" s="41" t="s">
        <v>95</v>
      </c>
      <c r="B13" s="42">
        <v>6352762</v>
      </c>
      <c r="C13" s="76">
        <v>360200</v>
      </c>
      <c r="D13" s="90">
        <v>11438.91</v>
      </c>
      <c r="E13" s="54">
        <f t="shared" si="0"/>
        <v>348761.09</v>
      </c>
    </row>
    <row r="14" spans="1:9" ht="13.5" customHeight="1" x14ac:dyDescent="0.2">
      <c r="A14" s="41" t="s">
        <v>96</v>
      </c>
      <c r="B14" s="42">
        <v>4418104</v>
      </c>
      <c r="C14" s="76">
        <v>539400</v>
      </c>
      <c r="D14" s="90">
        <v>75146.596250000002</v>
      </c>
      <c r="E14" s="54">
        <f t="shared" si="0"/>
        <v>464253.40375</v>
      </c>
    </row>
    <row r="15" spans="1:9" ht="13.5" customHeight="1" x14ac:dyDescent="0.2">
      <c r="A15" s="41" t="s">
        <v>97</v>
      </c>
      <c r="B15" s="42">
        <v>3541782</v>
      </c>
      <c r="C15" s="76">
        <v>790000</v>
      </c>
      <c r="D15" s="90">
        <v>125130.33329732972</v>
      </c>
      <c r="E15" s="54">
        <f t="shared" si="0"/>
        <v>664869.66670267028</v>
      </c>
      <c r="G15" s="6"/>
      <c r="I15" s="107"/>
    </row>
    <row r="16" spans="1:9" ht="13.5" customHeight="1" x14ac:dyDescent="0.2">
      <c r="A16" s="41" t="s">
        <v>98</v>
      </c>
      <c r="B16" s="42">
        <v>7622489</v>
      </c>
      <c r="C16" s="76">
        <v>1414582</v>
      </c>
      <c r="D16" s="90">
        <v>133388.09</v>
      </c>
      <c r="E16" s="54">
        <f t="shared" si="0"/>
        <v>1281193.9099999999</v>
      </c>
    </row>
    <row r="17" spans="1:5" ht="13.5" customHeight="1" x14ac:dyDescent="0.2">
      <c r="A17" s="41" t="s">
        <v>99</v>
      </c>
      <c r="B17" s="42">
        <v>2107896</v>
      </c>
      <c r="C17" s="76">
        <v>62000</v>
      </c>
      <c r="D17" s="90">
        <v>55360.203892473117</v>
      </c>
      <c r="E17" s="54">
        <f t="shared" si="0"/>
        <v>6639.7961075268831</v>
      </c>
    </row>
    <row r="18" spans="1:5" ht="13.5" customHeight="1" x14ac:dyDescent="0.2">
      <c r="A18" s="41" t="s">
        <v>100</v>
      </c>
      <c r="B18" s="42">
        <v>3531457</v>
      </c>
      <c r="C18" s="76">
        <v>660000</v>
      </c>
      <c r="D18" s="90">
        <v>48331.919999999991</v>
      </c>
      <c r="E18" s="54">
        <f t="shared" si="0"/>
        <v>611668.07999999996</v>
      </c>
    </row>
    <row r="19" spans="1:5" ht="13.5" customHeight="1" x14ac:dyDescent="0.2">
      <c r="A19" s="41" t="s">
        <v>101</v>
      </c>
      <c r="B19" s="42">
        <v>2125139</v>
      </c>
      <c r="C19" s="76">
        <v>25400</v>
      </c>
      <c r="D19" s="90">
        <v>2749.0122000000001</v>
      </c>
      <c r="E19" s="54">
        <f t="shared" si="0"/>
        <v>22650.987799999999</v>
      </c>
    </row>
    <row r="20" spans="1:5" ht="13.5" customHeight="1" x14ac:dyDescent="0.2">
      <c r="A20" s="41" t="s">
        <v>102</v>
      </c>
      <c r="B20" s="42">
        <v>4338442</v>
      </c>
      <c r="C20" s="76">
        <v>1010291</v>
      </c>
      <c r="D20" s="90">
        <v>73985.600000000006</v>
      </c>
      <c r="E20" s="54">
        <f t="shared" si="0"/>
        <v>936305.4</v>
      </c>
    </row>
    <row r="21" spans="1:5" ht="13.5" customHeight="1" x14ac:dyDescent="0.2">
      <c r="A21" s="41" t="s">
        <v>103</v>
      </c>
      <c r="B21" s="42">
        <v>2324132</v>
      </c>
      <c r="C21" s="76">
        <v>352500</v>
      </c>
      <c r="D21" s="90">
        <v>78347.955481548153</v>
      </c>
      <c r="E21" s="54">
        <f t="shared" si="0"/>
        <v>274152.04451845185</v>
      </c>
    </row>
    <row r="22" spans="1:5" ht="13.5" customHeight="1" x14ac:dyDescent="0.2">
      <c r="A22" s="41" t="s">
        <v>104</v>
      </c>
      <c r="B22" s="42">
        <v>1324955</v>
      </c>
      <c r="C22" s="76">
        <v>82300</v>
      </c>
      <c r="D22" s="90">
        <v>24084.121003875964</v>
      </c>
      <c r="E22" s="54">
        <f t="shared" si="0"/>
        <v>58215.87899612404</v>
      </c>
    </row>
    <row r="23" spans="1:5" ht="13.5" customHeight="1" x14ac:dyDescent="0.2">
      <c r="A23" s="41" t="s">
        <v>105</v>
      </c>
      <c r="B23" s="42">
        <v>3396869</v>
      </c>
      <c r="C23" s="76">
        <v>452600</v>
      </c>
      <c r="D23" s="90">
        <v>21249.749999999996</v>
      </c>
      <c r="E23" s="54">
        <f t="shared" si="0"/>
        <v>431350.25</v>
      </c>
    </row>
    <row r="24" spans="1:5" ht="13.5" customHeight="1" x14ac:dyDescent="0.2">
      <c r="A24" s="41" t="s">
        <v>106</v>
      </c>
      <c r="B24" s="42">
        <v>37990006</v>
      </c>
      <c r="C24" s="76">
        <v>659900</v>
      </c>
      <c r="D24" s="90">
        <v>23479.87</v>
      </c>
      <c r="E24" s="54">
        <f t="shared" si="0"/>
        <v>636420.13</v>
      </c>
    </row>
    <row r="25" spans="1:5" ht="13.5" customHeight="1" x14ac:dyDescent="0.2">
      <c r="A25" s="41" t="s">
        <v>107</v>
      </c>
      <c r="B25" s="42">
        <v>7840271</v>
      </c>
      <c r="C25" s="76">
        <v>512100</v>
      </c>
      <c r="D25" s="90">
        <v>8467.01</v>
      </c>
      <c r="E25" s="54">
        <f t="shared" si="0"/>
        <v>503632.99</v>
      </c>
    </row>
    <row r="26" spans="1:5" ht="13.5" customHeight="1" x14ac:dyDescent="0.2">
      <c r="A26" s="41" t="s">
        <v>26</v>
      </c>
      <c r="B26" s="42">
        <v>1617465</v>
      </c>
      <c r="C26" s="76">
        <v>128100</v>
      </c>
      <c r="D26" s="90">
        <v>4270.08</v>
      </c>
      <c r="E26" s="54">
        <f t="shared" si="0"/>
        <v>123829.92</v>
      </c>
    </row>
    <row r="27" spans="1:5" ht="13.5" customHeight="1" x14ac:dyDescent="0.2">
      <c r="A27" s="41" t="s">
        <v>108</v>
      </c>
      <c r="B27" s="42">
        <v>2242175</v>
      </c>
      <c r="C27" s="76">
        <v>522511</v>
      </c>
      <c r="D27" s="90">
        <v>22128.25</v>
      </c>
      <c r="E27" s="54">
        <f t="shared" si="0"/>
        <v>500382.75</v>
      </c>
    </row>
    <row r="28" spans="1:5" ht="13.5" customHeight="1" x14ac:dyDescent="0.2">
      <c r="A28" s="41" t="s">
        <v>109</v>
      </c>
      <c r="B28" s="42">
        <v>3640348</v>
      </c>
      <c r="C28" s="76">
        <v>89700</v>
      </c>
      <c r="D28" s="90">
        <v>50295.449696969699</v>
      </c>
      <c r="E28" s="54">
        <f t="shared" si="0"/>
        <v>39404.550303030301</v>
      </c>
    </row>
    <row r="29" spans="1:5" ht="13.5" customHeight="1" x14ac:dyDescent="0.2">
      <c r="A29" s="41" t="s">
        <v>110</v>
      </c>
      <c r="B29" s="42">
        <v>7238244</v>
      </c>
      <c r="C29" s="76">
        <v>1120400</v>
      </c>
      <c r="D29" s="90">
        <v>47268.55000000001</v>
      </c>
      <c r="E29" s="54">
        <f t="shared" si="0"/>
        <v>1073131.45</v>
      </c>
    </row>
    <row r="30" spans="1:5" x14ac:dyDescent="0.2">
      <c r="A30" s="41" t="s">
        <v>111</v>
      </c>
      <c r="B30" s="42">
        <v>5306361</v>
      </c>
      <c r="C30" s="76">
        <v>435700</v>
      </c>
      <c r="D30" s="90">
        <v>18177.650000000001</v>
      </c>
      <c r="E30" s="54">
        <f t="shared" si="0"/>
        <v>417522.35</v>
      </c>
    </row>
    <row r="31" spans="1:5" ht="13.5" customHeight="1" x14ac:dyDescent="0.2">
      <c r="A31" s="41" t="s">
        <v>112</v>
      </c>
      <c r="B31" s="42">
        <v>1476663</v>
      </c>
      <c r="C31" s="76">
        <v>24900</v>
      </c>
      <c r="D31" s="90">
        <v>5971.99</v>
      </c>
      <c r="E31" s="54">
        <f t="shared" si="0"/>
        <v>18928.010000000002</v>
      </c>
    </row>
    <row r="32" spans="1:5" ht="13.5" customHeight="1" x14ac:dyDescent="0.2">
      <c r="A32" s="41" t="s">
        <v>113</v>
      </c>
      <c r="B32" s="42">
        <v>473152</v>
      </c>
      <c r="C32" s="76">
        <v>100100</v>
      </c>
      <c r="D32" s="90">
        <v>4979.51</v>
      </c>
      <c r="E32" s="54">
        <f t="shared" si="0"/>
        <v>95120.49</v>
      </c>
    </row>
    <row r="33" spans="1:8" ht="13.5" customHeight="1" thickBot="1" x14ac:dyDescent="0.25">
      <c r="A33" s="55" t="s">
        <v>114</v>
      </c>
      <c r="B33" s="44">
        <v>9786849</v>
      </c>
      <c r="C33" s="77">
        <v>219900</v>
      </c>
      <c r="D33" s="90">
        <v>31889.99</v>
      </c>
      <c r="E33" s="54">
        <f>SUM(C33-D33)</f>
        <v>188010.01</v>
      </c>
    </row>
    <row r="34" spans="1:8" s="56" customFormat="1" ht="17.25" customHeight="1" thickTop="1" x14ac:dyDescent="0.25">
      <c r="A34" s="46" t="s">
        <v>115</v>
      </c>
      <c r="B34" s="68">
        <f>SUM(B9:B33)</f>
        <v>128521560</v>
      </c>
      <c r="C34" s="78">
        <f>SUM(C10:C33)</f>
        <v>10500000</v>
      </c>
      <c r="D34" s="68">
        <f>SUM(D10:D33)</f>
        <v>1074112.915482346</v>
      </c>
      <c r="E34" s="68">
        <f>SUM(E10:E33)</f>
        <v>9432132.3464756962</v>
      </c>
      <c r="G34" s="105"/>
    </row>
    <row r="35" spans="1:8" s="10" customFormat="1" ht="9" x14ac:dyDescent="0.15">
      <c r="A35" s="100"/>
      <c r="C35" s="101"/>
    </row>
    <row r="36" spans="1:8" s="10" customFormat="1" ht="9" x14ac:dyDescent="0.15">
      <c r="A36" s="100" t="s">
        <v>231</v>
      </c>
      <c r="C36" s="101"/>
    </row>
    <row r="37" spans="1:8" s="10" customFormat="1" ht="9" x14ac:dyDescent="0.15">
      <c r="A37" s="48" t="s">
        <v>212</v>
      </c>
      <c r="C37" s="51"/>
    </row>
    <row r="38" spans="1:8" s="73" customFormat="1" ht="12" customHeight="1" x14ac:dyDescent="0.15">
      <c r="A38" s="71" t="s">
        <v>200</v>
      </c>
      <c r="C38" s="71"/>
      <c r="D38" s="72"/>
      <c r="G38" s="106"/>
    </row>
    <row r="39" spans="1:8" ht="14.1" customHeight="1" x14ac:dyDescent="0.2">
      <c r="E39" s="91"/>
      <c r="G39" s="108"/>
      <c r="H39" s="108"/>
    </row>
    <row r="40" spans="1:8" ht="14.1" customHeight="1" x14ac:dyDescent="0.2"/>
    <row r="41" spans="1:8" ht="14.1" customHeight="1" x14ac:dyDescent="0.2">
      <c r="E41" s="91"/>
    </row>
    <row r="42" spans="1:8" ht="14.1" customHeight="1" x14ac:dyDescent="0.2"/>
    <row r="43" spans="1:8" ht="14.1" customHeight="1" x14ac:dyDescent="0.2"/>
    <row r="44" spans="1:8" ht="14.1" customHeight="1" x14ac:dyDescent="0.2"/>
    <row r="45" spans="1:8" ht="14.1" customHeight="1" x14ac:dyDescent="0.2"/>
  </sheetData>
  <mergeCells count="1">
    <mergeCell ref="A6:A9"/>
  </mergeCells>
  <phoneticPr fontId="0" type="noConversion"/>
  <printOptions horizontalCentered="1"/>
  <pageMargins left="0.78740157480314965" right="0.78740157480314965" top="0.59055118110236227" bottom="0.78740157480314965" header="0.51181102362204722" footer="0.39370078740157483"/>
  <pageSetup paperSize="9" orientation="portrait" r:id="rId1"/>
  <headerFooter alignWithMargins="0">
    <oddFooter>&amp;R&amp;8 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A3:O36"/>
  <sheetViews>
    <sheetView zoomScale="93" zoomScaleNormal="93" workbookViewId="0">
      <pane xSplit="1" ySplit="8" topLeftCell="B9" activePane="bottomRight" state="frozen"/>
      <selection pane="topRight" activeCell="B1" sqref="B1"/>
      <selection pane="bottomLeft" activeCell="A7" sqref="A7"/>
      <selection pane="bottomRight" activeCell="N36" sqref="N36"/>
    </sheetView>
  </sheetViews>
  <sheetFormatPr baseColWidth="10" defaultColWidth="11.5703125" defaultRowHeight="15" x14ac:dyDescent="0.25"/>
  <cols>
    <col min="1" max="1" width="13.140625" style="111" customWidth="1"/>
    <col min="2" max="2" width="8.42578125" style="111" customWidth="1"/>
    <col min="3" max="3" width="10.28515625" style="111" bestFit="1" customWidth="1"/>
    <col min="4" max="4" width="9.7109375" style="111" customWidth="1"/>
    <col min="5" max="5" width="12.85546875" style="111" customWidth="1"/>
    <col min="6" max="6" width="9.140625" style="111" bestFit="1" customWidth="1"/>
    <col min="7" max="7" width="13.140625" style="111" customWidth="1"/>
    <col min="8" max="13" width="10.42578125" style="111" customWidth="1"/>
    <col min="14" max="16384" width="11.5703125" style="111"/>
  </cols>
  <sheetData>
    <row r="3" spans="1:13" s="110" customFormat="1" ht="12" x14ac:dyDescent="0.2">
      <c r="A3" s="327" t="s">
        <v>220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</row>
    <row r="4" spans="1:13" s="110" customFormat="1" ht="12" x14ac:dyDescent="0.2">
      <c r="A4" s="327" t="s">
        <v>232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</row>
    <row r="6" spans="1:13" s="112" customFormat="1" ht="12" thickBot="1" x14ac:dyDescent="0.25"/>
    <row r="7" spans="1:13" s="112" customFormat="1" ht="27" customHeight="1" thickTop="1" thickBot="1" x14ac:dyDescent="0.25">
      <c r="A7" s="329" t="s">
        <v>89</v>
      </c>
      <c r="B7" s="328" t="s">
        <v>205</v>
      </c>
      <c r="C7" s="328"/>
      <c r="D7" s="328" t="s">
        <v>186</v>
      </c>
      <c r="E7" s="328"/>
      <c r="F7" s="328" t="s">
        <v>213</v>
      </c>
      <c r="G7" s="328"/>
      <c r="H7" s="328" t="s">
        <v>84</v>
      </c>
      <c r="I7" s="328"/>
      <c r="J7" s="328" t="s">
        <v>214</v>
      </c>
      <c r="K7" s="328"/>
      <c r="L7" s="328" t="s">
        <v>219</v>
      </c>
      <c r="M7" s="328"/>
    </row>
    <row r="8" spans="1:13" s="113" customFormat="1" ht="26.25" customHeight="1" thickTop="1" x14ac:dyDescent="0.2">
      <c r="A8" s="330"/>
      <c r="B8" s="128" t="s">
        <v>206</v>
      </c>
      <c r="C8" s="129" t="s">
        <v>207</v>
      </c>
      <c r="D8" s="128" t="s">
        <v>206</v>
      </c>
      <c r="E8" s="129" t="s">
        <v>210</v>
      </c>
      <c r="F8" s="128" t="s">
        <v>206</v>
      </c>
      <c r="G8" s="129" t="s">
        <v>207</v>
      </c>
      <c r="H8" s="128" t="s">
        <v>206</v>
      </c>
      <c r="I8" s="129" t="s">
        <v>207</v>
      </c>
      <c r="J8" s="128" t="s">
        <v>206</v>
      </c>
      <c r="K8" s="129" t="s">
        <v>207</v>
      </c>
      <c r="L8" s="128" t="s">
        <v>206</v>
      </c>
      <c r="M8" s="129" t="s">
        <v>207</v>
      </c>
    </row>
    <row r="9" spans="1:13" s="112" customFormat="1" ht="13.9" customHeight="1" x14ac:dyDescent="0.2">
      <c r="A9" s="130" t="s">
        <v>92</v>
      </c>
      <c r="B9" s="131">
        <v>17</v>
      </c>
      <c r="C9" s="131">
        <v>5125.085869999999</v>
      </c>
      <c r="D9" s="131"/>
      <c r="E9" s="131"/>
      <c r="F9" s="132"/>
      <c r="G9" s="132"/>
      <c r="H9" s="132"/>
      <c r="I9" s="132"/>
      <c r="J9" s="132"/>
      <c r="K9" s="132"/>
      <c r="L9" s="132"/>
      <c r="M9" s="132"/>
    </row>
    <row r="10" spans="1:13" s="112" customFormat="1" ht="13.9" customHeight="1" x14ac:dyDescent="0.2">
      <c r="A10" s="130" t="s">
        <v>94</v>
      </c>
      <c r="B10" s="131"/>
      <c r="C10" s="131"/>
      <c r="D10" s="131">
        <v>3</v>
      </c>
      <c r="E10" s="131">
        <v>7.5</v>
      </c>
      <c r="F10" s="132">
        <v>1</v>
      </c>
      <c r="G10" s="132">
        <v>1.87</v>
      </c>
      <c r="H10" s="132">
        <v>8</v>
      </c>
      <c r="I10" s="132">
        <v>263.70999999999998</v>
      </c>
      <c r="J10" s="132"/>
      <c r="K10" s="132"/>
      <c r="L10" s="132"/>
      <c r="M10" s="132"/>
    </row>
    <row r="11" spans="1:13" s="112" customFormat="1" ht="13.9" customHeight="1" x14ac:dyDescent="0.2">
      <c r="A11" s="130" t="s">
        <v>95</v>
      </c>
      <c r="B11" s="131"/>
      <c r="C11" s="131"/>
      <c r="D11" s="131">
        <v>1</v>
      </c>
      <c r="E11" s="131">
        <v>36</v>
      </c>
      <c r="F11" s="132"/>
      <c r="G11" s="132"/>
      <c r="H11" s="132">
        <v>12</v>
      </c>
      <c r="I11" s="132">
        <v>946.06299999999999</v>
      </c>
      <c r="J11" s="132"/>
      <c r="K11" s="132"/>
      <c r="L11" s="132"/>
      <c r="M11" s="132"/>
    </row>
    <row r="12" spans="1:13" s="112" customFormat="1" ht="13.9" customHeight="1" x14ac:dyDescent="0.2">
      <c r="A12" s="130" t="s">
        <v>96</v>
      </c>
      <c r="B12" s="131"/>
      <c r="C12" s="131"/>
      <c r="D12" s="131"/>
      <c r="E12" s="131"/>
      <c r="F12" s="132">
        <v>1</v>
      </c>
      <c r="G12" s="132">
        <v>50.42</v>
      </c>
      <c r="H12" s="132"/>
      <c r="I12" s="132"/>
      <c r="J12" s="132"/>
      <c r="K12" s="132"/>
      <c r="L12" s="132"/>
      <c r="M12" s="132"/>
    </row>
    <row r="13" spans="1:13" s="112" customFormat="1" ht="13.9" customHeight="1" x14ac:dyDescent="0.2">
      <c r="A13" s="130" t="s">
        <v>97</v>
      </c>
      <c r="B13" s="131"/>
      <c r="C13" s="131"/>
      <c r="D13" s="131">
        <v>4</v>
      </c>
      <c r="E13" s="131">
        <v>6.5607699999999998</v>
      </c>
      <c r="F13" s="132"/>
      <c r="G13" s="132"/>
      <c r="H13" s="132">
        <v>34</v>
      </c>
      <c r="I13" s="132">
        <v>718.31802000000005</v>
      </c>
      <c r="J13" s="132"/>
      <c r="K13" s="132"/>
      <c r="L13" s="132"/>
      <c r="M13" s="132"/>
    </row>
    <row r="14" spans="1:13" s="112" customFormat="1" ht="13.9" customHeight="1" x14ac:dyDescent="0.2">
      <c r="A14" s="130" t="s">
        <v>98</v>
      </c>
      <c r="B14" s="131">
        <v>4</v>
      </c>
      <c r="C14" s="131">
        <v>607.226</v>
      </c>
      <c r="D14" s="131">
        <v>17</v>
      </c>
      <c r="E14" s="131">
        <v>286.976</v>
      </c>
      <c r="F14" s="132"/>
      <c r="G14" s="132"/>
      <c r="H14" s="132">
        <v>2</v>
      </c>
      <c r="I14" s="132">
        <v>34.550000000000004</v>
      </c>
      <c r="J14" s="132">
        <v>1</v>
      </c>
      <c r="K14" s="132">
        <v>4459.3320000000003</v>
      </c>
      <c r="L14" s="132"/>
      <c r="M14" s="132"/>
    </row>
    <row r="15" spans="1:13" s="112" customFormat="1" ht="13.9" customHeight="1" x14ac:dyDescent="0.2">
      <c r="A15" s="133" t="s">
        <v>209</v>
      </c>
      <c r="B15" s="132"/>
      <c r="C15" s="132"/>
      <c r="D15" s="131">
        <v>14</v>
      </c>
      <c r="E15" s="131">
        <v>325.86540000000002</v>
      </c>
      <c r="F15" s="132"/>
      <c r="G15" s="132"/>
      <c r="H15" s="132">
        <v>6</v>
      </c>
      <c r="I15" s="132">
        <v>31.477699999999995</v>
      </c>
      <c r="J15" s="132"/>
      <c r="K15" s="132"/>
      <c r="L15" s="132"/>
      <c r="M15" s="132"/>
    </row>
    <row r="16" spans="1:13" s="112" customFormat="1" ht="13.9" customHeight="1" x14ac:dyDescent="0.2">
      <c r="A16" s="130" t="s">
        <v>101</v>
      </c>
      <c r="B16" s="132"/>
      <c r="C16" s="132"/>
      <c r="D16" s="131"/>
      <c r="E16" s="131"/>
      <c r="F16" s="132"/>
      <c r="G16" s="132"/>
      <c r="H16" s="132">
        <v>55</v>
      </c>
      <c r="I16" s="132">
        <v>334.28222999999997</v>
      </c>
      <c r="J16" s="132"/>
      <c r="K16" s="132"/>
      <c r="L16" s="132"/>
      <c r="M16" s="132"/>
    </row>
    <row r="17" spans="1:15" s="112" customFormat="1" ht="13.9" customHeight="1" x14ac:dyDescent="0.2">
      <c r="A17" s="130" t="s">
        <v>208</v>
      </c>
      <c r="B17" s="131">
        <v>2</v>
      </c>
      <c r="C17" s="131">
        <v>792.42579999999998</v>
      </c>
      <c r="D17" s="131">
        <v>16</v>
      </c>
      <c r="E17" s="131">
        <v>345.04860000000002</v>
      </c>
      <c r="F17" s="132"/>
      <c r="G17" s="132"/>
      <c r="H17" s="132">
        <v>4</v>
      </c>
      <c r="I17" s="132">
        <v>479.84999999999997</v>
      </c>
      <c r="J17" s="132">
        <v>1</v>
      </c>
      <c r="K17" s="132">
        <v>17887.29</v>
      </c>
      <c r="L17" s="132"/>
      <c r="M17" s="132"/>
    </row>
    <row r="18" spans="1:15" s="112" customFormat="1" ht="13.9" customHeight="1" x14ac:dyDescent="0.2">
      <c r="A18" s="130" t="s">
        <v>103</v>
      </c>
      <c r="B18" s="131"/>
      <c r="C18" s="131"/>
      <c r="D18" s="131"/>
      <c r="E18" s="131"/>
      <c r="F18" s="132"/>
      <c r="G18" s="132"/>
      <c r="H18" s="132">
        <v>29</v>
      </c>
      <c r="I18" s="132">
        <v>787.31830000000014</v>
      </c>
      <c r="J18" s="132"/>
      <c r="K18" s="132"/>
      <c r="L18" s="132"/>
      <c r="M18" s="132"/>
    </row>
    <row r="19" spans="1:15" s="112" customFormat="1" ht="13.9" customHeight="1" x14ac:dyDescent="0.2">
      <c r="A19" s="133" t="s">
        <v>104</v>
      </c>
      <c r="B19" s="131"/>
      <c r="C19" s="131"/>
      <c r="D19" s="131">
        <v>2</v>
      </c>
      <c r="E19" s="131">
        <v>110.91379999999999</v>
      </c>
      <c r="F19" s="132"/>
      <c r="G19" s="132"/>
      <c r="H19" s="132">
        <v>1</v>
      </c>
      <c r="I19" s="132">
        <v>3193.1899999999996</v>
      </c>
      <c r="J19" s="132"/>
      <c r="K19" s="132"/>
      <c r="L19" s="132"/>
      <c r="M19" s="132"/>
    </row>
    <row r="20" spans="1:15" s="112" customFormat="1" ht="13.9" customHeight="1" x14ac:dyDescent="0.2">
      <c r="A20" s="130" t="s">
        <v>106</v>
      </c>
      <c r="B20" s="131">
        <v>17</v>
      </c>
      <c r="C20" s="131">
        <v>16259.938</v>
      </c>
      <c r="D20" s="131">
        <v>110</v>
      </c>
      <c r="E20" s="131">
        <v>21422.019980000001</v>
      </c>
      <c r="F20" s="131">
        <v>1</v>
      </c>
      <c r="G20" s="131">
        <v>361.9</v>
      </c>
      <c r="H20" s="132"/>
      <c r="I20" s="132"/>
      <c r="J20" s="132">
        <v>44</v>
      </c>
      <c r="K20" s="132">
        <v>691502.34</v>
      </c>
      <c r="L20" s="132">
        <v>3</v>
      </c>
      <c r="M20" s="132">
        <v>35268.69</v>
      </c>
      <c r="N20" s="146"/>
      <c r="O20" s="146"/>
    </row>
    <row r="21" spans="1:15" s="112" customFormat="1" ht="13.9" customHeight="1" x14ac:dyDescent="0.2">
      <c r="A21" s="130" t="s">
        <v>107</v>
      </c>
      <c r="B21" s="131">
        <v>1</v>
      </c>
      <c r="C21" s="131">
        <v>178.25</v>
      </c>
      <c r="D21" s="131">
        <v>2</v>
      </c>
      <c r="E21" s="131">
        <v>29.067</v>
      </c>
      <c r="F21" s="132"/>
      <c r="G21" s="132"/>
      <c r="H21" s="132"/>
      <c r="I21" s="132"/>
      <c r="J21" s="132"/>
      <c r="K21" s="132"/>
      <c r="L21" s="132"/>
      <c r="M21" s="132"/>
    </row>
    <row r="22" spans="1:15" s="112" customFormat="1" ht="13.9" customHeight="1" x14ac:dyDescent="0.2">
      <c r="A22" s="130" t="s">
        <v>26</v>
      </c>
      <c r="B22" s="131"/>
      <c r="C22" s="131"/>
      <c r="D22" s="131"/>
      <c r="E22" s="131"/>
      <c r="F22" s="132"/>
      <c r="G22" s="132"/>
      <c r="H22" s="132">
        <v>1</v>
      </c>
      <c r="I22" s="132">
        <v>21.09</v>
      </c>
      <c r="J22" s="132"/>
      <c r="K22" s="132"/>
      <c r="L22" s="132"/>
      <c r="M22" s="132"/>
    </row>
    <row r="23" spans="1:15" s="112" customFormat="1" ht="13.9" customHeight="1" x14ac:dyDescent="0.2">
      <c r="A23" s="130" t="s">
        <v>108</v>
      </c>
      <c r="B23" s="131">
        <v>2</v>
      </c>
      <c r="C23" s="131">
        <v>1627.3229999999999</v>
      </c>
      <c r="D23" s="131">
        <v>17</v>
      </c>
      <c r="E23" s="131">
        <v>717.1703</v>
      </c>
      <c r="F23" s="132"/>
      <c r="G23" s="132"/>
      <c r="H23" s="132"/>
      <c r="I23" s="132"/>
      <c r="J23" s="132"/>
      <c r="K23" s="132"/>
      <c r="L23" s="132"/>
      <c r="M23" s="132"/>
    </row>
    <row r="24" spans="1:15" s="112" customFormat="1" ht="13.9" customHeight="1" x14ac:dyDescent="0.2">
      <c r="A24" s="133" t="s">
        <v>109</v>
      </c>
      <c r="B24" s="132"/>
      <c r="C24" s="132"/>
      <c r="D24" s="131">
        <v>5</v>
      </c>
      <c r="E24" s="131">
        <v>233.95580000000001</v>
      </c>
      <c r="F24" s="132"/>
      <c r="G24" s="132"/>
      <c r="H24" s="132">
        <v>7</v>
      </c>
      <c r="I24" s="132">
        <v>3016.5039999999999</v>
      </c>
      <c r="J24" s="132"/>
      <c r="K24" s="132"/>
      <c r="L24" s="132"/>
      <c r="M24" s="132"/>
    </row>
    <row r="25" spans="1:15" s="112" customFormat="1" ht="13.9" customHeight="1" x14ac:dyDescent="0.2">
      <c r="A25" s="130" t="s">
        <v>110</v>
      </c>
      <c r="B25" s="132"/>
      <c r="C25" s="132"/>
      <c r="D25" s="131"/>
      <c r="E25" s="131"/>
      <c r="F25" s="132"/>
      <c r="G25" s="132"/>
      <c r="H25" s="132"/>
      <c r="I25" s="132"/>
      <c r="J25" s="132"/>
      <c r="K25" s="132"/>
      <c r="L25" s="132"/>
      <c r="M25" s="132"/>
    </row>
    <row r="26" spans="1:15" s="112" customFormat="1" ht="13.9" customHeight="1" x14ac:dyDescent="0.2">
      <c r="A26" s="130" t="s">
        <v>111</v>
      </c>
      <c r="B26" s="132">
        <v>1</v>
      </c>
      <c r="C26" s="132">
        <v>115.676</v>
      </c>
      <c r="D26" s="131">
        <v>1</v>
      </c>
      <c r="E26" s="131">
        <v>13.04</v>
      </c>
      <c r="F26" s="131"/>
      <c r="G26" s="131"/>
      <c r="H26" s="132"/>
      <c r="I26" s="132"/>
      <c r="J26" s="132">
        <v>2</v>
      </c>
      <c r="K26" s="132">
        <v>3312.6899999999996</v>
      </c>
      <c r="L26" s="132"/>
      <c r="M26" s="132"/>
    </row>
    <row r="27" spans="1:15" s="112" customFormat="1" ht="13.9" customHeight="1" x14ac:dyDescent="0.2">
      <c r="A27" s="130" t="s">
        <v>112</v>
      </c>
      <c r="B27" s="132"/>
      <c r="C27" s="132"/>
      <c r="D27" s="131"/>
      <c r="E27" s="131"/>
      <c r="F27" s="131"/>
      <c r="G27" s="131"/>
      <c r="H27" s="132">
        <v>3</v>
      </c>
      <c r="I27" s="132">
        <v>3.9005000000000001</v>
      </c>
      <c r="J27" s="132"/>
      <c r="K27" s="132"/>
      <c r="L27" s="132"/>
      <c r="M27" s="132"/>
    </row>
    <row r="28" spans="1:15" s="112" customFormat="1" ht="13.9" customHeight="1" x14ac:dyDescent="0.2">
      <c r="A28" s="130" t="s">
        <v>113</v>
      </c>
      <c r="B28" s="132"/>
      <c r="C28" s="132"/>
      <c r="D28" s="131">
        <v>1</v>
      </c>
      <c r="E28" s="131">
        <v>11.9</v>
      </c>
      <c r="F28" s="132"/>
      <c r="G28" s="132"/>
      <c r="H28" s="132"/>
      <c r="I28" s="132"/>
      <c r="J28" s="132"/>
      <c r="K28" s="132"/>
      <c r="L28" s="132"/>
      <c r="M28" s="132"/>
    </row>
    <row r="29" spans="1:15" s="112" customFormat="1" ht="13.9" customHeight="1" thickBot="1" x14ac:dyDescent="0.25">
      <c r="A29" s="134" t="s">
        <v>114</v>
      </c>
      <c r="B29" s="135">
        <v>4</v>
      </c>
      <c r="C29" s="135">
        <v>9257.509</v>
      </c>
      <c r="D29" s="135">
        <v>2</v>
      </c>
      <c r="E29" s="135">
        <v>223.95760000000001</v>
      </c>
      <c r="F29" s="135"/>
      <c r="G29" s="135"/>
      <c r="H29" s="136"/>
      <c r="I29" s="136"/>
      <c r="J29" s="136"/>
      <c r="K29" s="136"/>
      <c r="L29" s="136"/>
      <c r="M29" s="136"/>
    </row>
    <row r="30" spans="1:15" s="112" customFormat="1" ht="16.5" customHeight="1" thickTop="1" x14ac:dyDescent="0.2">
      <c r="A30" s="154" t="s">
        <v>202</v>
      </c>
      <c r="B30" s="155">
        <f t="shared" ref="B30:H30" si="0">SUM(B9:B29)</f>
        <v>48</v>
      </c>
      <c r="C30" s="155">
        <f t="shared" si="0"/>
        <v>33963.433669999999</v>
      </c>
      <c r="D30" s="155">
        <f t="shared" si="0"/>
        <v>195</v>
      </c>
      <c r="E30" s="155">
        <f t="shared" si="0"/>
        <v>23769.975250000007</v>
      </c>
      <c r="F30" s="155">
        <f t="shared" si="0"/>
        <v>3</v>
      </c>
      <c r="G30" s="155">
        <f t="shared" si="0"/>
        <v>414.19</v>
      </c>
      <c r="H30" s="155">
        <f t="shared" si="0"/>
        <v>162</v>
      </c>
      <c r="I30" s="155">
        <f>SUM(I9:I29)</f>
        <v>9830.2537499999999</v>
      </c>
      <c r="J30" s="155">
        <f>SUM(J9:J29)</f>
        <v>48</v>
      </c>
      <c r="K30" s="155">
        <f>SUM(K9:K29)</f>
        <v>717161.65199999989</v>
      </c>
      <c r="L30" s="155">
        <f>SUM(L9:L29)</f>
        <v>3</v>
      </c>
      <c r="M30" s="156">
        <f>SUM(M9:M29)</f>
        <v>35268.69</v>
      </c>
    </row>
    <row r="31" spans="1:15" ht="11.25" customHeight="1" x14ac:dyDescent="0.25">
      <c r="A31" s="100" t="s">
        <v>192</v>
      </c>
    </row>
    <row r="32" spans="1:15" ht="14.25" customHeight="1" x14ac:dyDescent="0.25">
      <c r="A32" s="10" t="s">
        <v>193</v>
      </c>
    </row>
    <row r="33" spans="1:6" ht="12.75" customHeight="1" x14ac:dyDescent="0.25">
      <c r="A33" s="71" t="s">
        <v>200</v>
      </c>
    </row>
    <row r="36" spans="1:6" x14ac:dyDescent="0.25">
      <c r="F36" s="126"/>
    </row>
  </sheetData>
  <mergeCells count="9">
    <mergeCell ref="A3:M3"/>
    <mergeCell ref="A4:M4"/>
    <mergeCell ref="L7:M7"/>
    <mergeCell ref="J7:K7"/>
    <mergeCell ref="A7:A8"/>
    <mergeCell ref="B7:C7"/>
    <mergeCell ref="D7:E7"/>
    <mergeCell ref="F7:G7"/>
    <mergeCell ref="H7:I7"/>
  </mergeCells>
  <printOptions horizontalCentered="1"/>
  <pageMargins left="0.23622047244094491" right="0.23622047244094491" top="0.74803149606299213" bottom="0.78740157480314965" header="0.31496062992125984" footer="0.39370078740157483"/>
  <pageSetup paperSize="9" orientation="landscape" r:id="rId1"/>
  <headerFooter>
    <oddFooter>&amp;R&amp;8 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7"/>
  <sheetViews>
    <sheetView workbookViewId="0">
      <selection activeCell="C24" sqref="C24"/>
    </sheetView>
  </sheetViews>
  <sheetFormatPr baseColWidth="10" defaultRowHeight="12.75" x14ac:dyDescent="0.2"/>
  <cols>
    <col min="1" max="1" width="32.140625" style="162" customWidth="1"/>
    <col min="2" max="2" width="40.85546875" style="209" customWidth="1"/>
    <col min="3" max="3" width="11.7109375" style="163" bestFit="1" customWidth="1"/>
    <col min="4" max="4" width="11.42578125" style="163" customWidth="1"/>
    <col min="5" max="256" width="11.42578125" style="162"/>
    <col min="257" max="257" width="32.140625" style="162" customWidth="1"/>
    <col min="258" max="258" width="40.85546875" style="162" customWidth="1"/>
    <col min="259" max="259" width="11.7109375" style="162" bestFit="1" customWidth="1"/>
    <col min="260" max="512" width="11.42578125" style="162"/>
    <col min="513" max="513" width="32.140625" style="162" customWidth="1"/>
    <col min="514" max="514" width="40.85546875" style="162" customWidth="1"/>
    <col min="515" max="515" width="11.7109375" style="162" bestFit="1" customWidth="1"/>
    <col min="516" max="768" width="11.42578125" style="162"/>
    <col min="769" max="769" width="32.140625" style="162" customWidth="1"/>
    <col min="770" max="770" width="40.85546875" style="162" customWidth="1"/>
    <col min="771" max="771" width="11.7109375" style="162" bestFit="1" customWidth="1"/>
    <col min="772" max="1024" width="11.42578125" style="162"/>
    <col min="1025" max="1025" width="32.140625" style="162" customWidth="1"/>
    <col min="1026" max="1026" width="40.85546875" style="162" customWidth="1"/>
    <col min="1027" max="1027" width="11.7109375" style="162" bestFit="1" customWidth="1"/>
    <col min="1028" max="1280" width="11.42578125" style="162"/>
    <col min="1281" max="1281" width="32.140625" style="162" customWidth="1"/>
    <col min="1282" max="1282" width="40.85546875" style="162" customWidth="1"/>
    <col min="1283" max="1283" width="11.7109375" style="162" bestFit="1" customWidth="1"/>
    <col min="1284" max="1536" width="11.42578125" style="162"/>
    <col min="1537" max="1537" width="32.140625" style="162" customWidth="1"/>
    <col min="1538" max="1538" width="40.85546875" style="162" customWidth="1"/>
    <col min="1539" max="1539" width="11.7109375" style="162" bestFit="1" customWidth="1"/>
    <col min="1540" max="1792" width="11.42578125" style="162"/>
    <col min="1793" max="1793" width="32.140625" style="162" customWidth="1"/>
    <col min="1794" max="1794" width="40.85546875" style="162" customWidth="1"/>
    <col min="1795" max="1795" width="11.7109375" style="162" bestFit="1" customWidth="1"/>
    <col min="1796" max="2048" width="11.42578125" style="162"/>
    <col min="2049" max="2049" width="32.140625" style="162" customWidth="1"/>
    <col min="2050" max="2050" width="40.85546875" style="162" customWidth="1"/>
    <col min="2051" max="2051" width="11.7109375" style="162" bestFit="1" customWidth="1"/>
    <col min="2052" max="2304" width="11.42578125" style="162"/>
    <col min="2305" max="2305" width="32.140625" style="162" customWidth="1"/>
    <col min="2306" max="2306" width="40.85546875" style="162" customWidth="1"/>
    <col min="2307" max="2307" width="11.7109375" style="162" bestFit="1" customWidth="1"/>
    <col min="2308" max="2560" width="11.42578125" style="162"/>
    <col min="2561" max="2561" width="32.140625" style="162" customWidth="1"/>
    <col min="2562" max="2562" width="40.85546875" style="162" customWidth="1"/>
    <col min="2563" max="2563" width="11.7109375" style="162" bestFit="1" customWidth="1"/>
    <col min="2564" max="2816" width="11.42578125" style="162"/>
    <col min="2817" max="2817" width="32.140625" style="162" customWidth="1"/>
    <col min="2818" max="2818" width="40.85546875" style="162" customWidth="1"/>
    <col min="2819" max="2819" width="11.7109375" style="162" bestFit="1" customWidth="1"/>
    <col min="2820" max="3072" width="11.42578125" style="162"/>
    <col min="3073" max="3073" width="32.140625" style="162" customWidth="1"/>
    <col min="3074" max="3074" width="40.85546875" style="162" customWidth="1"/>
    <col min="3075" max="3075" width="11.7109375" style="162" bestFit="1" customWidth="1"/>
    <col min="3076" max="3328" width="11.42578125" style="162"/>
    <col min="3329" max="3329" width="32.140625" style="162" customWidth="1"/>
    <col min="3330" max="3330" width="40.85546875" style="162" customWidth="1"/>
    <col min="3331" max="3331" width="11.7109375" style="162" bestFit="1" customWidth="1"/>
    <col min="3332" max="3584" width="11.42578125" style="162"/>
    <col min="3585" max="3585" width="32.140625" style="162" customWidth="1"/>
    <col min="3586" max="3586" width="40.85546875" style="162" customWidth="1"/>
    <col min="3587" max="3587" width="11.7109375" style="162" bestFit="1" customWidth="1"/>
    <col min="3588" max="3840" width="11.42578125" style="162"/>
    <col min="3841" max="3841" width="32.140625" style="162" customWidth="1"/>
    <col min="3842" max="3842" width="40.85546875" style="162" customWidth="1"/>
    <col min="3843" max="3843" width="11.7109375" style="162" bestFit="1" customWidth="1"/>
    <col min="3844" max="4096" width="11.42578125" style="162"/>
    <col min="4097" max="4097" width="32.140625" style="162" customWidth="1"/>
    <col min="4098" max="4098" width="40.85546875" style="162" customWidth="1"/>
    <col min="4099" max="4099" width="11.7109375" style="162" bestFit="1" customWidth="1"/>
    <col min="4100" max="4352" width="11.42578125" style="162"/>
    <col min="4353" max="4353" width="32.140625" style="162" customWidth="1"/>
    <col min="4354" max="4354" width="40.85546875" style="162" customWidth="1"/>
    <col min="4355" max="4355" width="11.7109375" style="162" bestFit="1" customWidth="1"/>
    <col min="4356" max="4608" width="11.42578125" style="162"/>
    <col min="4609" max="4609" width="32.140625" style="162" customWidth="1"/>
    <col min="4610" max="4610" width="40.85546875" style="162" customWidth="1"/>
    <col min="4611" max="4611" width="11.7109375" style="162" bestFit="1" customWidth="1"/>
    <col min="4612" max="4864" width="11.42578125" style="162"/>
    <col min="4865" max="4865" width="32.140625" style="162" customWidth="1"/>
    <col min="4866" max="4866" width="40.85546875" style="162" customWidth="1"/>
    <col min="4867" max="4867" width="11.7109375" style="162" bestFit="1" customWidth="1"/>
    <col min="4868" max="5120" width="11.42578125" style="162"/>
    <col min="5121" max="5121" width="32.140625" style="162" customWidth="1"/>
    <col min="5122" max="5122" width="40.85546875" style="162" customWidth="1"/>
    <col min="5123" max="5123" width="11.7109375" style="162" bestFit="1" customWidth="1"/>
    <col min="5124" max="5376" width="11.42578125" style="162"/>
    <col min="5377" max="5377" width="32.140625" style="162" customWidth="1"/>
    <col min="5378" max="5378" width="40.85546875" style="162" customWidth="1"/>
    <col min="5379" max="5379" width="11.7109375" style="162" bestFit="1" customWidth="1"/>
    <col min="5380" max="5632" width="11.42578125" style="162"/>
    <col min="5633" max="5633" width="32.140625" style="162" customWidth="1"/>
    <col min="5634" max="5634" width="40.85546875" style="162" customWidth="1"/>
    <col min="5635" max="5635" width="11.7109375" style="162" bestFit="1" customWidth="1"/>
    <col min="5636" max="5888" width="11.42578125" style="162"/>
    <col min="5889" max="5889" width="32.140625" style="162" customWidth="1"/>
    <col min="5890" max="5890" width="40.85546875" style="162" customWidth="1"/>
    <col min="5891" max="5891" width="11.7109375" style="162" bestFit="1" customWidth="1"/>
    <col min="5892" max="6144" width="11.42578125" style="162"/>
    <col min="6145" max="6145" width="32.140625" style="162" customWidth="1"/>
    <col min="6146" max="6146" width="40.85546875" style="162" customWidth="1"/>
    <col min="6147" max="6147" width="11.7109375" style="162" bestFit="1" customWidth="1"/>
    <col min="6148" max="6400" width="11.42578125" style="162"/>
    <col min="6401" max="6401" width="32.140625" style="162" customWidth="1"/>
    <col min="6402" max="6402" width="40.85546875" style="162" customWidth="1"/>
    <col min="6403" max="6403" width="11.7109375" style="162" bestFit="1" customWidth="1"/>
    <col min="6404" max="6656" width="11.42578125" style="162"/>
    <col min="6657" max="6657" width="32.140625" style="162" customWidth="1"/>
    <col min="6658" max="6658" width="40.85546875" style="162" customWidth="1"/>
    <col min="6659" max="6659" width="11.7109375" style="162" bestFit="1" customWidth="1"/>
    <col min="6660" max="6912" width="11.42578125" style="162"/>
    <col min="6913" max="6913" width="32.140625" style="162" customWidth="1"/>
    <col min="6914" max="6914" width="40.85546875" style="162" customWidth="1"/>
    <col min="6915" max="6915" width="11.7109375" style="162" bestFit="1" customWidth="1"/>
    <col min="6916" max="7168" width="11.42578125" style="162"/>
    <col min="7169" max="7169" width="32.140625" style="162" customWidth="1"/>
    <col min="7170" max="7170" width="40.85546875" style="162" customWidth="1"/>
    <col min="7171" max="7171" width="11.7109375" style="162" bestFit="1" customWidth="1"/>
    <col min="7172" max="7424" width="11.42578125" style="162"/>
    <col min="7425" max="7425" width="32.140625" style="162" customWidth="1"/>
    <col min="7426" max="7426" width="40.85546875" style="162" customWidth="1"/>
    <col min="7427" max="7427" width="11.7109375" style="162" bestFit="1" customWidth="1"/>
    <col min="7428" max="7680" width="11.42578125" style="162"/>
    <col min="7681" max="7681" width="32.140625" style="162" customWidth="1"/>
    <col min="7682" max="7682" width="40.85546875" style="162" customWidth="1"/>
    <col min="7683" max="7683" width="11.7109375" style="162" bestFit="1" customWidth="1"/>
    <col min="7684" max="7936" width="11.42578125" style="162"/>
    <col min="7937" max="7937" width="32.140625" style="162" customWidth="1"/>
    <col min="7938" max="7938" width="40.85546875" style="162" customWidth="1"/>
    <col min="7939" max="7939" width="11.7109375" style="162" bestFit="1" customWidth="1"/>
    <col min="7940" max="8192" width="11.42578125" style="162"/>
    <col min="8193" max="8193" width="32.140625" style="162" customWidth="1"/>
    <col min="8194" max="8194" width="40.85546875" style="162" customWidth="1"/>
    <col min="8195" max="8195" width="11.7109375" style="162" bestFit="1" customWidth="1"/>
    <col min="8196" max="8448" width="11.42578125" style="162"/>
    <col min="8449" max="8449" width="32.140625" style="162" customWidth="1"/>
    <col min="8450" max="8450" width="40.85546875" style="162" customWidth="1"/>
    <col min="8451" max="8451" width="11.7109375" style="162" bestFit="1" customWidth="1"/>
    <col min="8452" max="8704" width="11.42578125" style="162"/>
    <col min="8705" max="8705" width="32.140625" style="162" customWidth="1"/>
    <col min="8706" max="8706" width="40.85546875" style="162" customWidth="1"/>
    <col min="8707" max="8707" width="11.7109375" style="162" bestFit="1" customWidth="1"/>
    <col min="8708" max="8960" width="11.42578125" style="162"/>
    <col min="8961" max="8961" width="32.140625" style="162" customWidth="1"/>
    <col min="8962" max="8962" width="40.85546875" style="162" customWidth="1"/>
    <col min="8963" max="8963" width="11.7109375" style="162" bestFit="1" customWidth="1"/>
    <col min="8964" max="9216" width="11.42578125" style="162"/>
    <col min="9217" max="9217" width="32.140625" style="162" customWidth="1"/>
    <col min="9218" max="9218" width="40.85546875" style="162" customWidth="1"/>
    <col min="9219" max="9219" width="11.7109375" style="162" bestFit="1" customWidth="1"/>
    <col min="9220" max="9472" width="11.42578125" style="162"/>
    <col min="9473" max="9473" width="32.140625" style="162" customWidth="1"/>
    <col min="9474" max="9474" width="40.85546875" style="162" customWidth="1"/>
    <col min="9475" max="9475" width="11.7109375" style="162" bestFit="1" customWidth="1"/>
    <col min="9476" max="9728" width="11.42578125" style="162"/>
    <col min="9729" max="9729" width="32.140625" style="162" customWidth="1"/>
    <col min="9730" max="9730" width="40.85546875" style="162" customWidth="1"/>
    <col min="9731" max="9731" width="11.7109375" style="162" bestFit="1" customWidth="1"/>
    <col min="9732" max="9984" width="11.42578125" style="162"/>
    <col min="9985" max="9985" width="32.140625" style="162" customWidth="1"/>
    <col min="9986" max="9986" width="40.85546875" style="162" customWidth="1"/>
    <col min="9987" max="9987" width="11.7109375" style="162" bestFit="1" customWidth="1"/>
    <col min="9988" max="10240" width="11.42578125" style="162"/>
    <col min="10241" max="10241" width="32.140625" style="162" customWidth="1"/>
    <col min="10242" max="10242" width="40.85546875" style="162" customWidth="1"/>
    <col min="10243" max="10243" width="11.7109375" style="162" bestFit="1" customWidth="1"/>
    <col min="10244" max="10496" width="11.42578125" style="162"/>
    <col min="10497" max="10497" width="32.140625" style="162" customWidth="1"/>
    <col min="10498" max="10498" width="40.85546875" style="162" customWidth="1"/>
    <col min="10499" max="10499" width="11.7109375" style="162" bestFit="1" customWidth="1"/>
    <col min="10500" max="10752" width="11.42578125" style="162"/>
    <col min="10753" max="10753" width="32.140625" style="162" customWidth="1"/>
    <col min="10754" max="10754" width="40.85546875" style="162" customWidth="1"/>
    <col min="10755" max="10755" width="11.7109375" style="162" bestFit="1" customWidth="1"/>
    <col min="10756" max="11008" width="11.42578125" style="162"/>
    <col min="11009" max="11009" width="32.140625" style="162" customWidth="1"/>
    <col min="11010" max="11010" width="40.85546875" style="162" customWidth="1"/>
    <col min="11011" max="11011" width="11.7109375" style="162" bestFit="1" customWidth="1"/>
    <col min="11012" max="11264" width="11.42578125" style="162"/>
    <col min="11265" max="11265" width="32.140625" style="162" customWidth="1"/>
    <col min="11266" max="11266" width="40.85546875" style="162" customWidth="1"/>
    <col min="11267" max="11267" width="11.7109375" style="162" bestFit="1" customWidth="1"/>
    <col min="11268" max="11520" width="11.42578125" style="162"/>
    <col min="11521" max="11521" width="32.140625" style="162" customWidth="1"/>
    <col min="11522" max="11522" width="40.85546875" style="162" customWidth="1"/>
    <col min="11523" max="11523" width="11.7109375" style="162" bestFit="1" customWidth="1"/>
    <col min="11524" max="11776" width="11.42578125" style="162"/>
    <col min="11777" max="11777" width="32.140625" style="162" customWidth="1"/>
    <col min="11778" max="11778" width="40.85546875" style="162" customWidth="1"/>
    <col min="11779" max="11779" width="11.7109375" style="162" bestFit="1" customWidth="1"/>
    <col min="11780" max="12032" width="11.42578125" style="162"/>
    <col min="12033" max="12033" width="32.140625" style="162" customWidth="1"/>
    <col min="12034" max="12034" width="40.85546875" style="162" customWidth="1"/>
    <col min="12035" max="12035" width="11.7109375" style="162" bestFit="1" customWidth="1"/>
    <col min="12036" max="12288" width="11.42578125" style="162"/>
    <col min="12289" max="12289" width="32.140625" style="162" customWidth="1"/>
    <col min="12290" max="12290" width="40.85546875" style="162" customWidth="1"/>
    <col min="12291" max="12291" width="11.7109375" style="162" bestFit="1" customWidth="1"/>
    <col min="12292" max="12544" width="11.42578125" style="162"/>
    <col min="12545" max="12545" width="32.140625" style="162" customWidth="1"/>
    <col min="12546" max="12546" width="40.85546875" style="162" customWidth="1"/>
    <col min="12547" max="12547" width="11.7109375" style="162" bestFit="1" customWidth="1"/>
    <col min="12548" max="12800" width="11.42578125" style="162"/>
    <col min="12801" max="12801" width="32.140625" style="162" customWidth="1"/>
    <col min="12802" max="12802" width="40.85546875" style="162" customWidth="1"/>
    <col min="12803" max="12803" width="11.7109375" style="162" bestFit="1" customWidth="1"/>
    <col min="12804" max="13056" width="11.42578125" style="162"/>
    <col min="13057" max="13057" width="32.140625" style="162" customWidth="1"/>
    <col min="13058" max="13058" width="40.85546875" style="162" customWidth="1"/>
    <col min="13059" max="13059" width="11.7109375" style="162" bestFit="1" customWidth="1"/>
    <col min="13060" max="13312" width="11.42578125" style="162"/>
    <col min="13313" max="13313" width="32.140625" style="162" customWidth="1"/>
    <col min="13314" max="13314" width="40.85546875" style="162" customWidth="1"/>
    <col min="13315" max="13315" width="11.7109375" style="162" bestFit="1" customWidth="1"/>
    <col min="13316" max="13568" width="11.42578125" style="162"/>
    <col min="13569" max="13569" width="32.140625" style="162" customWidth="1"/>
    <col min="13570" max="13570" width="40.85546875" style="162" customWidth="1"/>
    <col min="13571" max="13571" width="11.7109375" style="162" bestFit="1" customWidth="1"/>
    <col min="13572" max="13824" width="11.42578125" style="162"/>
    <col min="13825" max="13825" width="32.140625" style="162" customWidth="1"/>
    <col min="13826" max="13826" width="40.85546875" style="162" customWidth="1"/>
    <col min="13827" max="13827" width="11.7109375" style="162" bestFit="1" customWidth="1"/>
    <col min="13828" max="14080" width="11.42578125" style="162"/>
    <col min="14081" max="14081" width="32.140625" style="162" customWidth="1"/>
    <col min="14082" max="14082" width="40.85546875" style="162" customWidth="1"/>
    <col min="14083" max="14083" width="11.7109375" style="162" bestFit="1" customWidth="1"/>
    <col min="14084" max="14336" width="11.42578125" style="162"/>
    <col min="14337" max="14337" width="32.140625" style="162" customWidth="1"/>
    <col min="14338" max="14338" width="40.85546875" style="162" customWidth="1"/>
    <col min="14339" max="14339" width="11.7109375" style="162" bestFit="1" customWidth="1"/>
    <col min="14340" max="14592" width="11.42578125" style="162"/>
    <col min="14593" max="14593" width="32.140625" style="162" customWidth="1"/>
    <col min="14594" max="14594" width="40.85546875" style="162" customWidth="1"/>
    <col min="14595" max="14595" width="11.7109375" style="162" bestFit="1" customWidth="1"/>
    <col min="14596" max="14848" width="11.42578125" style="162"/>
    <col min="14849" max="14849" width="32.140625" style="162" customWidth="1"/>
    <col min="14850" max="14850" width="40.85546875" style="162" customWidth="1"/>
    <col min="14851" max="14851" width="11.7109375" style="162" bestFit="1" customWidth="1"/>
    <col min="14852" max="15104" width="11.42578125" style="162"/>
    <col min="15105" max="15105" width="32.140625" style="162" customWidth="1"/>
    <col min="15106" max="15106" width="40.85546875" style="162" customWidth="1"/>
    <col min="15107" max="15107" width="11.7109375" style="162" bestFit="1" customWidth="1"/>
    <col min="15108" max="15360" width="11.42578125" style="162"/>
    <col min="15361" max="15361" width="32.140625" style="162" customWidth="1"/>
    <col min="15362" max="15362" width="40.85546875" style="162" customWidth="1"/>
    <col min="15363" max="15363" width="11.7109375" style="162" bestFit="1" customWidth="1"/>
    <col min="15364" max="15616" width="11.42578125" style="162"/>
    <col min="15617" max="15617" width="32.140625" style="162" customWidth="1"/>
    <col min="15618" max="15618" width="40.85546875" style="162" customWidth="1"/>
    <col min="15619" max="15619" width="11.7109375" style="162" bestFit="1" customWidth="1"/>
    <col min="15620" max="15872" width="11.42578125" style="162"/>
    <col min="15873" max="15873" width="32.140625" style="162" customWidth="1"/>
    <col min="15874" max="15874" width="40.85546875" style="162" customWidth="1"/>
    <col min="15875" max="15875" width="11.7109375" style="162" bestFit="1" customWidth="1"/>
    <col min="15876" max="16128" width="11.42578125" style="162"/>
    <col min="16129" max="16129" width="32.140625" style="162" customWidth="1"/>
    <col min="16130" max="16130" width="40.85546875" style="162" customWidth="1"/>
    <col min="16131" max="16131" width="11.7109375" style="162" bestFit="1" customWidth="1"/>
    <col min="16132" max="16384" width="11.42578125" style="162"/>
  </cols>
  <sheetData>
    <row r="1" spans="1:6" ht="24" customHeight="1" x14ac:dyDescent="0.2">
      <c r="A1" s="160" t="s">
        <v>199</v>
      </c>
      <c r="B1" s="196"/>
      <c r="C1" s="162"/>
      <c r="D1" s="162"/>
    </row>
    <row r="2" spans="1:6" ht="23.25" customHeight="1" x14ac:dyDescent="0.2">
      <c r="A2" s="164"/>
      <c r="B2" s="165"/>
      <c r="C2" s="162"/>
      <c r="D2" s="162"/>
    </row>
    <row r="4" spans="1:6" s="197" customFormat="1" ht="14.25" customHeight="1" x14ac:dyDescent="0.2">
      <c r="A4" s="331" t="s">
        <v>351</v>
      </c>
      <c r="B4" s="331"/>
    </row>
    <row r="5" spans="1:6" s="197" customFormat="1" ht="14.25" customHeight="1" x14ac:dyDescent="0.2">
      <c r="A5" s="332" t="s">
        <v>367</v>
      </c>
      <c r="B5" s="332"/>
    </row>
    <row r="7" spans="1:6" ht="21.75" customHeight="1" x14ac:dyDescent="0.2">
      <c r="A7" s="198" t="s">
        <v>352</v>
      </c>
      <c r="B7" s="199" t="s">
        <v>353</v>
      </c>
      <c r="E7" s="200"/>
      <c r="F7" s="200"/>
    </row>
    <row r="8" spans="1:6" s="205" customFormat="1" ht="14.25" customHeight="1" x14ac:dyDescent="0.2">
      <c r="A8" s="201"/>
      <c r="B8" s="202"/>
      <c r="C8" s="203"/>
      <c r="D8" s="203"/>
      <c r="E8" s="204"/>
      <c r="F8" s="204"/>
    </row>
    <row r="9" spans="1:6" x14ac:dyDescent="0.2">
      <c r="A9" s="193" t="s">
        <v>354</v>
      </c>
      <c r="B9" s="176">
        <v>5140.1255462001591</v>
      </c>
      <c r="E9" s="200"/>
      <c r="F9" s="200"/>
    </row>
    <row r="10" spans="1:6" x14ac:dyDescent="0.2">
      <c r="A10" s="193" t="s">
        <v>355</v>
      </c>
      <c r="B10" s="176">
        <v>53290.03027380936</v>
      </c>
      <c r="E10" s="200"/>
      <c r="F10" s="200"/>
    </row>
    <row r="11" spans="1:6" x14ac:dyDescent="0.2">
      <c r="A11" s="193" t="s">
        <v>356</v>
      </c>
      <c r="B11" s="176">
        <v>13768.212904529524</v>
      </c>
      <c r="E11" s="200"/>
      <c r="F11" s="200"/>
    </row>
    <row r="12" spans="1:6" x14ac:dyDescent="0.2">
      <c r="A12" s="193" t="s">
        <v>357</v>
      </c>
      <c r="B12" s="176">
        <v>880.09266633900609</v>
      </c>
      <c r="E12" s="200"/>
      <c r="F12" s="200"/>
    </row>
    <row r="13" spans="1:6" x14ac:dyDescent="0.2">
      <c r="A13" s="193" t="s">
        <v>358</v>
      </c>
      <c r="B13" s="176">
        <v>463823.13555812323</v>
      </c>
      <c r="E13" s="200"/>
      <c r="F13" s="200"/>
    </row>
    <row r="14" spans="1:6" x14ac:dyDescent="0.2">
      <c r="A14" s="193" t="s">
        <v>359</v>
      </c>
      <c r="B14" s="176">
        <v>62065.185936766109</v>
      </c>
      <c r="C14" s="206"/>
      <c r="E14" s="200"/>
      <c r="F14" s="200"/>
    </row>
    <row r="15" spans="1:6" ht="13.5" thickBot="1" x14ac:dyDescent="0.25">
      <c r="A15" s="207" t="s">
        <v>360</v>
      </c>
      <c r="B15" s="208">
        <v>7028267.2800000003</v>
      </c>
      <c r="E15" s="200"/>
      <c r="F15" s="200"/>
    </row>
    <row r="16" spans="1:6" ht="13.5" thickTop="1" x14ac:dyDescent="0.2">
      <c r="A16" s="190" t="s">
        <v>361</v>
      </c>
      <c r="E16" s="200"/>
      <c r="F16" s="200"/>
    </row>
    <row r="17" spans="1:6" x14ac:dyDescent="0.2">
      <c r="A17" s="190" t="s">
        <v>362</v>
      </c>
      <c r="E17" s="200"/>
      <c r="F17" s="200"/>
    </row>
    <row r="18" spans="1:6" x14ac:dyDescent="0.2">
      <c r="A18" s="190" t="s">
        <v>363</v>
      </c>
    </row>
    <row r="19" spans="1:6" x14ac:dyDescent="0.2">
      <c r="A19" s="190" t="s">
        <v>364</v>
      </c>
    </row>
    <row r="20" spans="1:6" x14ac:dyDescent="0.2">
      <c r="A20" s="210" t="s">
        <v>365</v>
      </c>
      <c r="B20" s="211"/>
    </row>
    <row r="21" spans="1:6" x14ac:dyDescent="0.2">
      <c r="A21" s="210" t="s">
        <v>366</v>
      </c>
      <c r="B21" s="211"/>
    </row>
    <row r="22" spans="1:6" s="182" customFormat="1" x14ac:dyDescent="0.2">
      <c r="A22" s="210"/>
      <c r="B22" s="211"/>
      <c r="C22" s="184"/>
      <c r="D22" s="184"/>
    </row>
    <row r="23" spans="1:6" s="190" customFormat="1" ht="9" x14ac:dyDescent="0.15">
      <c r="A23" s="212" t="s">
        <v>192</v>
      </c>
    </row>
    <row r="24" spans="1:6" s="213" customFormat="1" ht="12" customHeight="1" x14ac:dyDescent="0.15">
      <c r="A24" s="191" t="s">
        <v>200</v>
      </c>
    </row>
    <row r="27" spans="1:6" x14ac:dyDescent="0.2">
      <c r="A27" s="190"/>
    </row>
  </sheetData>
  <mergeCells count="2">
    <mergeCell ref="A4:B4"/>
    <mergeCell ref="A5:B5"/>
  </mergeCells>
  <printOptions horizontalCentered="1"/>
  <pageMargins left="0.78740157480314965" right="0.78740157480314965" top="0.59055118110236227" bottom="0.78740157480314965" header="0" footer="0.39370078740157483"/>
  <pageSetup paperSize="9" orientation="portrait" r:id="rId1"/>
  <headerFooter>
    <oddFooter>&amp;R&amp;8 5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92D050"/>
  </sheetPr>
  <dimension ref="A1:L66"/>
  <sheetViews>
    <sheetView topLeftCell="A6" zoomScaleNormal="100" workbookViewId="0">
      <selection activeCell="J32" sqref="J32"/>
    </sheetView>
  </sheetViews>
  <sheetFormatPr baseColWidth="10" defaultRowHeight="12.75" x14ac:dyDescent="0.2"/>
  <cols>
    <col min="1" max="1" width="2.7109375" customWidth="1"/>
    <col min="2" max="2" width="31.42578125" customWidth="1"/>
    <col min="3" max="3" width="43.85546875" customWidth="1"/>
    <col min="8" max="8" width="11.42578125" style="45"/>
    <col min="9" max="9" width="13.140625" style="45" bestFit="1" customWidth="1"/>
    <col min="10" max="10" width="11.42578125" style="45"/>
  </cols>
  <sheetData>
    <row r="1" spans="1:12" ht="24" customHeight="1" x14ac:dyDescent="0.2">
      <c r="A1" s="103" t="s">
        <v>199</v>
      </c>
      <c r="B1" s="102"/>
      <c r="C1" s="38"/>
    </row>
    <row r="2" spans="1:12" ht="23.25" customHeight="1" x14ac:dyDescent="0.2">
      <c r="A2" s="104"/>
      <c r="B2" s="7"/>
      <c r="C2" s="7"/>
    </row>
    <row r="3" spans="1:12" s="1" customFormat="1" ht="13.5" customHeight="1" x14ac:dyDescent="0.2">
      <c r="B3" s="1" t="s">
        <v>85</v>
      </c>
      <c r="C3" s="31" t="s">
        <v>188</v>
      </c>
      <c r="H3" s="31"/>
      <c r="I3" s="31"/>
      <c r="J3" s="31"/>
    </row>
    <row r="4" spans="1:12" s="1" customFormat="1" x14ac:dyDescent="0.2">
      <c r="C4" s="31" t="s">
        <v>234</v>
      </c>
      <c r="H4" s="31"/>
      <c r="I4" s="31"/>
      <c r="J4" s="31"/>
    </row>
    <row r="5" spans="1:12" ht="11.25" customHeight="1" x14ac:dyDescent="0.2"/>
    <row r="6" spans="1:12" x14ac:dyDescent="0.2">
      <c r="B6" s="333" t="s">
        <v>89</v>
      </c>
      <c r="C6" s="121" t="s">
        <v>90</v>
      </c>
    </row>
    <row r="7" spans="1:12" x14ac:dyDescent="0.2">
      <c r="B7" s="333"/>
      <c r="C7" s="121" t="s">
        <v>116</v>
      </c>
      <c r="H7" s="45" t="s">
        <v>106</v>
      </c>
      <c r="I7" s="144">
        <v>919478.82457273756</v>
      </c>
      <c r="L7" s="58"/>
    </row>
    <row r="8" spans="1:12" ht="12" customHeight="1" x14ac:dyDescent="0.2">
      <c r="B8" s="3" t="s">
        <v>92</v>
      </c>
      <c r="C8" s="4">
        <v>33413.785193360192</v>
      </c>
      <c r="H8" s="45" t="s">
        <v>107</v>
      </c>
      <c r="I8" s="144">
        <v>222127.71276478705</v>
      </c>
      <c r="L8" s="58"/>
    </row>
    <row r="9" spans="1:12" ht="12" customHeight="1" x14ac:dyDescent="0.2">
      <c r="B9" s="3" t="s">
        <v>93</v>
      </c>
      <c r="C9" s="4">
        <v>0</v>
      </c>
      <c r="D9" s="5"/>
      <c r="G9" s="87"/>
      <c r="H9" s="45" t="s">
        <v>114</v>
      </c>
      <c r="I9" s="144">
        <v>202738.98746920499</v>
      </c>
      <c r="L9" s="58"/>
    </row>
    <row r="10" spans="1:12" ht="12" customHeight="1" x14ac:dyDescent="0.2">
      <c r="B10" s="3" t="s">
        <v>94</v>
      </c>
      <c r="C10" s="4">
        <v>7846.0054047301091</v>
      </c>
      <c r="H10" s="45" t="s">
        <v>108</v>
      </c>
      <c r="I10" s="144">
        <v>94406.502617787904</v>
      </c>
      <c r="L10" s="58"/>
    </row>
    <row r="11" spans="1:12" ht="12" customHeight="1" x14ac:dyDescent="0.2">
      <c r="B11" s="3" t="s">
        <v>95</v>
      </c>
      <c r="C11" s="4">
        <v>10.997155564907757</v>
      </c>
      <c r="H11" s="45" t="s">
        <v>102</v>
      </c>
      <c r="I11" s="144">
        <v>79043.116707040957</v>
      </c>
      <c r="L11" s="58"/>
    </row>
    <row r="12" spans="1:12" ht="12" customHeight="1" x14ac:dyDescent="0.2">
      <c r="B12" s="3" t="s">
        <v>96</v>
      </c>
      <c r="C12" s="4">
        <v>5583.7252919718094</v>
      </c>
      <c r="H12" s="45" t="s">
        <v>92</v>
      </c>
      <c r="I12" s="144">
        <v>33413.785193360192</v>
      </c>
      <c r="L12" s="58"/>
    </row>
    <row r="13" spans="1:12" ht="12" customHeight="1" x14ac:dyDescent="0.2">
      <c r="B13" s="7" t="s">
        <v>97</v>
      </c>
      <c r="C13" s="4">
        <v>10972.396631398791</v>
      </c>
      <c r="D13" s="1"/>
      <c r="H13" s="45" t="s">
        <v>97</v>
      </c>
      <c r="I13" s="144">
        <v>10972.396631398791</v>
      </c>
      <c r="L13" s="58"/>
    </row>
    <row r="14" spans="1:12" ht="12" customHeight="1" x14ac:dyDescent="0.2">
      <c r="B14" s="7" t="s">
        <v>98</v>
      </c>
      <c r="C14" s="4">
        <v>0</v>
      </c>
      <c r="D14" s="6"/>
      <c r="H14" s="45" t="s">
        <v>111</v>
      </c>
      <c r="I14" s="144">
        <v>9726.8215042440206</v>
      </c>
      <c r="L14" s="58"/>
    </row>
    <row r="15" spans="1:12" ht="12" customHeight="1" x14ac:dyDescent="0.2">
      <c r="B15" s="7" t="s">
        <v>99</v>
      </c>
      <c r="C15" s="4">
        <v>0</v>
      </c>
      <c r="H15" s="45" t="s">
        <v>94</v>
      </c>
      <c r="I15" s="144">
        <v>7846.0054047301091</v>
      </c>
      <c r="L15" s="58"/>
    </row>
    <row r="16" spans="1:12" ht="12" customHeight="1" x14ac:dyDescent="0.2">
      <c r="B16" s="7" t="s">
        <v>100</v>
      </c>
      <c r="C16" s="4">
        <v>0</v>
      </c>
      <c r="H16" s="45" t="s">
        <v>113</v>
      </c>
      <c r="I16" s="144">
        <v>7234.8475188303037</v>
      </c>
      <c r="L16" s="58"/>
    </row>
    <row r="17" spans="2:12" ht="12" customHeight="1" x14ac:dyDescent="0.2">
      <c r="B17" s="7" t="s">
        <v>101</v>
      </c>
      <c r="C17" s="4">
        <v>0</v>
      </c>
      <c r="H17" s="45" t="s">
        <v>96</v>
      </c>
      <c r="I17" s="144">
        <v>5583.7252919718094</v>
      </c>
      <c r="L17" s="58"/>
    </row>
    <row r="18" spans="2:12" ht="12" customHeight="1" x14ac:dyDescent="0.2">
      <c r="B18" s="7" t="s">
        <v>102</v>
      </c>
      <c r="C18" s="4">
        <v>79043.116707040957</v>
      </c>
      <c r="H18" s="45" t="s">
        <v>103</v>
      </c>
      <c r="I18" s="144">
        <v>4882.280838810897</v>
      </c>
      <c r="L18" s="58"/>
    </row>
    <row r="19" spans="2:12" ht="12" customHeight="1" x14ac:dyDescent="0.2">
      <c r="B19" s="7" t="s">
        <v>103</v>
      </c>
      <c r="C19" s="4">
        <v>4882.280838810897</v>
      </c>
      <c r="H19" s="45" t="s">
        <v>203</v>
      </c>
      <c r="I19" s="144">
        <v>3146.8321321359176</v>
      </c>
      <c r="L19" s="58"/>
    </row>
    <row r="20" spans="2:12" ht="12" customHeight="1" x14ac:dyDescent="0.2">
      <c r="B20" s="7" t="s">
        <v>104</v>
      </c>
      <c r="C20" s="4">
        <v>0</v>
      </c>
      <c r="I20" s="144"/>
      <c r="L20" s="58"/>
    </row>
    <row r="21" spans="2:12" ht="12" customHeight="1" x14ac:dyDescent="0.2">
      <c r="B21" s="7" t="s">
        <v>105</v>
      </c>
      <c r="C21" s="4">
        <v>0</v>
      </c>
      <c r="I21" s="144"/>
      <c r="L21" s="58"/>
    </row>
    <row r="22" spans="2:12" ht="12" customHeight="1" x14ac:dyDescent="0.2">
      <c r="B22" s="7" t="s">
        <v>106</v>
      </c>
      <c r="C22" s="4">
        <v>919478.82457273756</v>
      </c>
      <c r="I22" s="144"/>
    </row>
    <row r="23" spans="2:12" ht="12" customHeight="1" x14ac:dyDescent="0.2">
      <c r="B23" s="7" t="s">
        <v>107</v>
      </c>
      <c r="C23" s="4">
        <v>222127.71276478705</v>
      </c>
      <c r="I23" s="144"/>
    </row>
    <row r="24" spans="2:12" ht="12" customHeight="1" x14ac:dyDescent="0.2">
      <c r="B24" s="7" t="s">
        <v>26</v>
      </c>
      <c r="C24" s="4">
        <v>35.893501250408825</v>
      </c>
      <c r="I24" s="144"/>
    </row>
    <row r="25" spans="2:12" ht="12" customHeight="1" x14ac:dyDescent="0.2">
      <c r="B25" s="7" t="s">
        <v>108</v>
      </c>
      <c r="C25" s="4">
        <v>94406.502617787904</v>
      </c>
    </row>
    <row r="26" spans="2:12" ht="12" customHeight="1" x14ac:dyDescent="0.2">
      <c r="B26" s="7" t="s">
        <v>109</v>
      </c>
      <c r="C26" s="4">
        <v>3099.9414753206011</v>
      </c>
    </row>
    <row r="27" spans="2:12" ht="12" customHeight="1" x14ac:dyDescent="0.2">
      <c r="B27" s="7" t="s">
        <v>110</v>
      </c>
      <c r="C27" s="4">
        <v>0</v>
      </c>
      <c r="E27" s="6"/>
      <c r="I27" s="147"/>
    </row>
    <row r="28" spans="2:12" ht="12" customHeight="1" x14ac:dyDescent="0.2">
      <c r="B28" s="7" t="s">
        <v>111</v>
      </c>
      <c r="C28" s="4">
        <v>9726.8215042440206</v>
      </c>
    </row>
    <row r="29" spans="2:12" ht="12" customHeight="1" x14ac:dyDescent="0.2">
      <c r="B29" s="7" t="s">
        <v>112</v>
      </c>
      <c r="C29" s="4">
        <v>0</v>
      </c>
    </row>
    <row r="30" spans="2:12" ht="12" customHeight="1" x14ac:dyDescent="0.2">
      <c r="B30" s="7" t="s">
        <v>113</v>
      </c>
      <c r="C30" s="4">
        <v>7234.8475188303037</v>
      </c>
    </row>
    <row r="31" spans="2:12" ht="12" customHeight="1" x14ac:dyDescent="0.2">
      <c r="B31" s="7" t="s">
        <v>114</v>
      </c>
      <c r="C31" s="4">
        <v>202738.98746920499</v>
      </c>
    </row>
    <row r="32" spans="2:12" ht="12" customHeight="1" thickBot="1" x14ac:dyDescent="0.25">
      <c r="B32" s="7"/>
      <c r="C32" s="8"/>
      <c r="D32" s="23"/>
      <c r="E32" s="23"/>
      <c r="F32" s="23"/>
    </row>
    <row r="33" spans="1:10" s="9" customFormat="1" ht="15.75" customHeight="1" thickTop="1" x14ac:dyDescent="0.2">
      <c r="B33" s="64" t="s">
        <v>115</v>
      </c>
      <c r="C33" s="65">
        <f>SUM(C8:C32)</f>
        <v>1600601.8386470403</v>
      </c>
      <c r="H33" s="148"/>
      <c r="I33" s="148"/>
      <c r="J33" s="148"/>
    </row>
    <row r="34" spans="1:10" x14ac:dyDescent="0.2">
      <c r="B34" s="10" t="s">
        <v>237</v>
      </c>
      <c r="C34" s="19"/>
      <c r="D34" s="23"/>
    </row>
    <row r="35" spans="1:10" s="69" customFormat="1" ht="12" customHeight="1" x14ac:dyDescent="0.2">
      <c r="B35" s="70"/>
      <c r="C35" s="70"/>
      <c r="D35" s="83"/>
      <c r="H35" s="149"/>
      <c r="I35" s="149"/>
      <c r="J35" s="149"/>
    </row>
    <row r="36" spans="1:10" s="12" customFormat="1" ht="12" x14ac:dyDescent="0.2">
      <c r="A36" s="47"/>
      <c r="B36" s="47"/>
      <c r="C36" s="47"/>
    </row>
    <row r="37" spans="1:10" s="12" customFormat="1" ht="12" x14ac:dyDescent="0.2">
      <c r="A37" s="49"/>
      <c r="B37" s="49"/>
      <c r="C37" s="49"/>
    </row>
    <row r="39" spans="1:10" ht="12" customHeight="1" x14ac:dyDescent="0.2">
      <c r="A39" s="14"/>
      <c r="B39" s="15"/>
      <c r="C39" s="16"/>
    </row>
    <row r="40" spans="1:10" ht="12" customHeight="1" x14ac:dyDescent="0.2">
      <c r="A40" s="14"/>
      <c r="B40" s="15"/>
      <c r="C40" s="16"/>
    </row>
    <row r="41" spans="1:10" ht="12" customHeight="1" x14ac:dyDescent="0.2">
      <c r="A41" s="14"/>
      <c r="B41" s="17"/>
      <c r="C41" s="18"/>
    </row>
    <row r="42" spans="1:10" ht="12" customHeight="1" x14ac:dyDescent="0.2">
      <c r="A42" s="14"/>
      <c r="B42" s="17"/>
      <c r="C42" s="18"/>
    </row>
    <row r="55" spans="2:3" s="10" customFormat="1" ht="12" customHeight="1" x14ac:dyDescent="0.15">
      <c r="B55" s="19"/>
      <c r="C55" s="20"/>
    </row>
    <row r="56" spans="2:3" s="10" customFormat="1" ht="12" customHeight="1" x14ac:dyDescent="0.15">
      <c r="B56" s="19"/>
      <c r="C56" s="20"/>
    </row>
    <row r="57" spans="2:3" s="10" customFormat="1" ht="12" customHeight="1" x14ac:dyDescent="0.15">
      <c r="B57" s="19"/>
      <c r="C57" s="20"/>
    </row>
    <row r="58" spans="2:3" s="10" customFormat="1" ht="9" x14ac:dyDescent="0.15"/>
    <row r="64" spans="2:3" ht="11.25" customHeight="1" x14ac:dyDescent="0.2">
      <c r="B64" s="100" t="s">
        <v>192</v>
      </c>
    </row>
    <row r="65" spans="2:4" s="25" customFormat="1" ht="11.25" x14ac:dyDescent="0.2">
      <c r="B65" s="48" t="s">
        <v>193</v>
      </c>
      <c r="C65" s="35"/>
      <c r="D65" s="36"/>
    </row>
    <row r="66" spans="2:4" s="89" customFormat="1" ht="12" customHeight="1" x14ac:dyDescent="0.2">
      <c r="B66" s="71" t="s">
        <v>200</v>
      </c>
      <c r="C66" s="94"/>
    </row>
  </sheetData>
  <sortState ref="K7:L30">
    <sortCondition descending="1" ref="L7:L30"/>
  </sortState>
  <mergeCells count="1">
    <mergeCell ref="B6:B7"/>
  </mergeCells>
  <printOptions horizontalCentered="1"/>
  <pageMargins left="0.78740157480314965" right="0.78740157480314965" top="0.59055118110236227" bottom="0.78740157480314965" header="0.39370078740157483" footer="0.39370078740157483"/>
  <pageSetup paperSize="9" scale="90" orientation="portrait" horizontalDpi="300" verticalDpi="300" r:id="rId1"/>
  <headerFooter>
    <oddFooter>&amp;R&amp;8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92D050"/>
  </sheetPr>
  <dimension ref="A1:G178"/>
  <sheetViews>
    <sheetView zoomScaleNormal="100" workbookViewId="0">
      <selection activeCell="E47" sqref="E47"/>
    </sheetView>
  </sheetViews>
  <sheetFormatPr baseColWidth="10" defaultRowHeight="12.75" x14ac:dyDescent="0.2"/>
  <cols>
    <col min="1" max="1" width="28.7109375" customWidth="1"/>
    <col min="2" max="2" width="35.28515625" customWidth="1"/>
    <col min="3" max="3" width="17" style="98" customWidth="1"/>
  </cols>
  <sheetData>
    <row r="1" spans="1:3" ht="18.75" customHeight="1" x14ac:dyDescent="0.2">
      <c r="A1" s="103" t="s">
        <v>199</v>
      </c>
      <c r="B1" s="102"/>
      <c r="C1" s="116"/>
    </row>
    <row r="2" spans="1:3" ht="7.5" customHeight="1" x14ac:dyDescent="0.2">
      <c r="A2" s="104"/>
      <c r="B2" s="7"/>
      <c r="C2" s="117"/>
    </row>
    <row r="3" spans="1:3" s="12" customFormat="1" ht="12" x14ac:dyDescent="0.2">
      <c r="A3" s="13" t="s">
        <v>221</v>
      </c>
      <c r="B3" s="339" t="s">
        <v>189</v>
      </c>
      <c r="C3" s="339"/>
    </row>
    <row r="4" spans="1:3" s="12" customFormat="1" ht="12" x14ac:dyDescent="0.2">
      <c r="B4" s="339" t="s">
        <v>238</v>
      </c>
      <c r="C4" s="339"/>
    </row>
    <row r="5" spans="1:3" s="11" customFormat="1" ht="15" customHeight="1" thickBot="1" x14ac:dyDescent="0.25">
      <c r="A5" s="334" t="s">
        <v>118</v>
      </c>
      <c r="B5" s="335"/>
      <c r="C5" s="122"/>
    </row>
    <row r="6" spans="1:3" s="11" customFormat="1" ht="10.5" customHeight="1" x14ac:dyDescent="0.2">
      <c r="A6" s="336" t="s">
        <v>198</v>
      </c>
      <c r="B6" s="338" t="s">
        <v>34</v>
      </c>
      <c r="C6" s="122" t="s">
        <v>12</v>
      </c>
    </row>
    <row r="7" spans="1:3" s="11" customFormat="1" ht="12.75" customHeight="1" thickBot="1" x14ac:dyDescent="0.25">
      <c r="A7" s="337"/>
      <c r="B7" s="337"/>
      <c r="C7" s="123" t="s">
        <v>10</v>
      </c>
    </row>
    <row r="8" spans="1:3" s="14" customFormat="1" ht="12.95" customHeight="1" x14ac:dyDescent="0.2">
      <c r="A8" s="14" t="s">
        <v>136</v>
      </c>
      <c r="B8" s="27" t="s">
        <v>55</v>
      </c>
      <c r="C8" s="86">
        <v>6769.879457509157</v>
      </c>
    </row>
    <row r="9" spans="1:3" s="14" customFormat="1" ht="12.95" customHeight="1" x14ac:dyDescent="0.2">
      <c r="A9" s="14" t="s">
        <v>164</v>
      </c>
      <c r="B9" s="32" t="s">
        <v>14</v>
      </c>
      <c r="C9" s="86">
        <v>1136.9834324542119</v>
      </c>
    </row>
    <row r="10" spans="1:3" s="14" customFormat="1" ht="12.95" customHeight="1" x14ac:dyDescent="0.2">
      <c r="A10" s="14" t="s">
        <v>197</v>
      </c>
      <c r="B10" s="32" t="s">
        <v>67</v>
      </c>
      <c r="C10" s="86">
        <v>2273.011761401267</v>
      </c>
    </row>
    <row r="11" spans="1:3" s="14" customFormat="1" ht="12.95" customHeight="1" x14ac:dyDescent="0.2">
      <c r="A11" s="25" t="s">
        <v>137</v>
      </c>
      <c r="B11" s="25" t="s">
        <v>24</v>
      </c>
      <c r="C11" s="37">
        <v>1252.8767740249687</v>
      </c>
    </row>
    <row r="12" spans="1:3" s="14" customFormat="1" ht="12.95" customHeight="1" x14ac:dyDescent="0.2">
      <c r="A12" s="25" t="s">
        <v>73</v>
      </c>
      <c r="B12" s="32"/>
      <c r="C12" s="86">
        <v>520.79374589743566</v>
      </c>
    </row>
    <row r="13" spans="1:3" s="14" customFormat="1" ht="12.95" customHeight="1" x14ac:dyDescent="0.2">
      <c r="A13" s="14" t="s">
        <v>147</v>
      </c>
      <c r="B13" s="32" t="s">
        <v>71</v>
      </c>
      <c r="C13" s="86">
        <v>9542.9011382051303</v>
      </c>
    </row>
    <row r="14" spans="1:3" s="14" customFormat="1" ht="12.95" customHeight="1" x14ac:dyDescent="0.2">
      <c r="A14" s="25" t="s">
        <v>165</v>
      </c>
      <c r="B14" s="25" t="s">
        <v>23</v>
      </c>
      <c r="C14" s="37">
        <v>11186.021594065933</v>
      </c>
    </row>
    <row r="15" spans="1:3" s="14" customFormat="1" ht="12.95" customHeight="1" x14ac:dyDescent="0.2">
      <c r="A15" s="14" t="s">
        <v>184</v>
      </c>
      <c r="B15" s="50"/>
      <c r="C15" s="86">
        <v>978.03880000000015</v>
      </c>
    </row>
    <row r="16" spans="1:3" s="14" customFormat="1" ht="12.95" customHeight="1" x14ac:dyDescent="0.2">
      <c r="A16" s="14" t="s">
        <v>59</v>
      </c>
      <c r="B16" s="32" t="s">
        <v>3</v>
      </c>
      <c r="C16" s="86">
        <v>6268.1138608991014</v>
      </c>
    </row>
    <row r="17" spans="1:3" s="14" customFormat="1" ht="12.95" customHeight="1" x14ac:dyDescent="0.2">
      <c r="A17" s="7" t="s">
        <v>63</v>
      </c>
      <c r="B17" s="27"/>
      <c r="C17" s="86">
        <v>1897.8769593829581</v>
      </c>
    </row>
    <row r="18" spans="1:3" s="14" customFormat="1" ht="12.95" customHeight="1" x14ac:dyDescent="0.2">
      <c r="A18" s="25" t="s">
        <v>172</v>
      </c>
      <c r="B18" s="25" t="s">
        <v>44</v>
      </c>
      <c r="C18" s="37">
        <v>56292.134855912074</v>
      </c>
    </row>
    <row r="19" spans="1:3" s="14" customFormat="1" ht="12.95" customHeight="1" x14ac:dyDescent="0.2">
      <c r="A19" s="14" t="s">
        <v>148</v>
      </c>
      <c r="B19" s="32" t="s">
        <v>66</v>
      </c>
      <c r="C19" s="86">
        <v>81770.588652561812</v>
      </c>
    </row>
    <row r="20" spans="1:3" s="14" customFormat="1" ht="12.95" customHeight="1" x14ac:dyDescent="0.2">
      <c r="A20" s="14" t="s">
        <v>157</v>
      </c>
      <c r="B20" s="32" t="s">
        <v>179</v>
      </c>
      <c r="C20" s="86">
        <v>5538.8813506593415</v>
      </c>
    </row>
    <row r="21" spans="1:3" s="14" customFormat="1" ht="12.95" customHeight="1" x14ac:dyDescent="0.2">
      <c r="A21" s="14" t="s">
        <v>149</v>
      </c>
      <c r="B21" s="32"/>
      <c r="C21" s="86">
        <v>802.37998331702227</v>
      </c>
    </row>
    <row r="22" spans="1:3" s="14" customFormat="1" ht="12.95" customHeight="1" x14ac:dyDescent="0.2">
      <c r="A22" s="25" t="s">
        <v>166</v>
      </c>
      <c r="B22" s="25" t="s">
        <v>49</v>
      </c>
      <c r="C22" s="37">
        <v>181918.86019505496</v>
      </c>
    </row>
    <row r="23" spans="1:3" s="14" customFormat="1" ht="12.95" customHeight="1" x14ac:dyDescent="0.2">
      <c r="A23" s="14" t="s">
        <v>119</v>
      </c>
      <c r="B23" s="32" t="s">
        <v>16</v>
      </c>
      <c r="C23" s="86">
        <v>71005.530696373607</v>
      </c>
    </row>
    <row r="24" spans="1:3" s="14" customFormat="1" ht="12.95" customHeight="1" x14ac:dyDescent="0.2">
      <c r="A24" s="14" t="s">
        <v>76</v>
      </c>
      <c r="B24" s="32"/>
      <c r="C24" s="86">
        <v>6830.1250788278394</v>
      </c>
    </row>
    <row r="25" spans="1:3" s="14" customFormat="1" ht="12.95" customHeight="1" x14ac:dyDescent="0.2">
      <c r="A25" s="14" t="s">
        <v>150</v>
      </c>
      <c r="B25" s="32" t="s">
        <v>176</v>
      </c>
      <c r="C25" s="86">
        <v>24919.887613589737</v>
      </c>
    </row>
    <row r="26" spans="1:3" s="14" customFormat="1" ht="12.95" customHeight="1" x14ac:dyDescent="0.2">
      <c r="A26" s="14" t="s">
        <v>120</v>
      </c>
      <c r="B26" s="32" t="s">
        <v>39</v>
      </c>
      <c r="C26" s="86">
        <v>27859.158568307623</v>
      </c>
    </row>
    <row r="27" spans="1:3" s="14" customFormat="1" ht="12.95" customHeight="1" x14ac:dyDescent="0.2">
      <c r="A27" s="14" t="s">
        <v>174</v>
      </c>
      <c r="B27" s="59" t="s">
        <v>175</v>
      </c>
      <c r="C27" s="86">
        <v>1084.7625908058617</v>
      </c>
    </row>
    <row r="28" spans="1:3" s="14" customFormat="1" ht="12.95" customHeight="1" x14ac:dyDescent="0.2">
      <c r="A28" s="14" t="s">
        <v>121</v>
      </c>
      <c r="B28" s="59" t="s">
        <v>61</v>
      </c>
      <c r="C28" s="86">
        <v>8121.8398550732527</v>
      </c>
    </row>
    <row r="29" spans="1:3" s="14" customFormat="1" ht="12.95" customHeight="1" x14ac:dyDescent="0.2">
      <c r="A29" s="14" t="s">
        <v>15</v>
      </c>
      <c r="B29" s="59" t="s">
        <v>19</v>
      </c>
      <c r="C29" s="86">
        <v>1559.9836797802195</v>
      </c>
    </row>
    <row r="30" spans="1:3" s="14" customFormat="1" ht="12.95" customHeight="1" x14ac:dyDescent="0.2">
      <c r="A30" s="14" t="s">
        <v>58</v>
      </c>
      <c r="B30" s="32"/>
      <c r="C30" s="86">
        <v>1888.7837648621205</v>
      </c>
    </row>
    <row r="31" spans="1:3" s="14" customFormat="1" ht="12.95" customHeight="1" x14ac:dyDescent="0.2">
      <c r="A31" s="14" t="s">
        <v>167</v>
      </c>
      <c r="B31" s="27" t="s">
        <v>88</v>
      </c>
      <c r="C31" s="86">
        <v>10399.445844761904</v>
      </c>
    </row>
    <row r="32" spans="1:3" s="34" customFormat="1" ht="12.95" customHeight="1" x14ac:dyDescent="0.2">
      <c r="A32" s="14" t="s">
        <v>74</v>
      </c>
      <c r="B32" s="59"/>
      <c r="C32" s="86">
        <v>1373.7518402577921</v>
      </c>
    </row>
    <row r="33" spans="1:3" s="14" customFormat="1" ht="12.95" customHeight="1" x14ac:dyDescent="0.2">
      <c r="A33" s="14" t="s">
        <v>122</v>
      </c>
      <c r="B33" s="32" t="s">
        <v>69</v>
      </c>
      <c r="C33" s="86">
        <v>2393.3845674725276</v>
      </c>
    </row>
    <row r="34" spans="1:3" s="14" customFormat="1" ht="12.95" customHeight="1" x14ac:dyDescent="0.2">
      <c r="A34" s="14" t="s">
        <v>138</v>
      </c>
      <c r="B34" s="32"/>
      <c r="C34" s="86">
        <v>23288.077118368383</v>
      </c>
    </row>
    <row r="35" spans="1:3" s="14" customFormat="1" ht="12.95" customHeight="1" x14ac:dyDescent="0.2">
      <c r="A35" s="14" t="s">
        <v>180</v>
      </c>
      <c r="B35" s="32"/>
      <c r="C35" s="86">
        <v>44571.757713043473</v>
      </c>
    </row>
    <row r="36" spans="1:3" s="14" customFormat="1" ht="12.95" customHeight="1" x14ac:dyDescent="0.2">
      <c r="A36" s="14" t="s">
        <v>158</v>
      </c>
      <c r="B36" s="59" t="s">
        <v>43</v>
      </c>
      <c r="C36" s="86">
        <v>29806.538788064805</v>
      </c>
    </row>
    <row r="37" spans="1:3" s="14" customFormat="1" ht="12.95" customHeight="1" x14ac:dyDescent="0.2">
      <c r="A37" s="14" t="s">
        <v>123</v>
      </c>
      <c r="B37" s="32"/>
      <c r="C37" s="86">
        <v>2868.894792967033</v>
      </c>
    </row>
    <row r="38" spans="1:3" s="14" customFormat="1" ht="12.95" customHeight="1" x14ac:dyDescent="0.2">
      <c r="A38" s="25" t="s">
        <v>124</v>
      </c>
      <c r="B38" s="32" t="s">
        <v>13</v>
      </c>
      <c r="C38" s="86">
        <v>155051.33203037953</v>
      </c>
    </row>
    <row r="39" spans="1:3" s="14" customFormat="1" ht="12.95" customHeight="1" x14ac:dyDescent="0.2">
      <c r="A39" s="14" t="s">
        <v>125</v>
      </c>
      <c r="B39" s="32" t="s">
        <v>40</v>
      </c>
      <c r="C39" s="86">
        <v>8217.0144005261409</v>
      </c>
    </row>
    <row r="40" spans="1:3" s="14" customFormat="1" ht="12.95" customHeight="1" x14ac:dyDescent="0.2">
      <c r="A40" s="14" t="s">
        <v>126</v>
      </c>
      <c r="B40" s="59" t="s">
        <v>36</v>
      </c>
      <c r="C40" s="86">
        <v>4390.3061781502329</v>
      </c>
    </row>
    <row r="41" spans="1:3" s="14" customFormat="1" ht="12.95" customHeight="1" x14ac:dyDescent="0.2">
      <c r="A41" s="143" t="s">
        <v>151</v>
      </c>
      <c r="B41" s="59" t="s">
        <v>50</v>
      </c>
      <c r="C41" s="33">
        <v>9062.2355263003701</v>
      </c>
    </row>
    <row r="42" spans="1:3" s="14" customFormat="1" ht="12.95" customHeight="1" x14ac:dyDescent="0.2">
      <c r="A42" s="143" t="s">
        <v>127</v>
      </c>
      <c r="B42" s="32"/>
      <c r="C42" s="86">
        <v>3626.5039567213112</v>
      </c>
    </row>
    <row r="43" spans="1:3" s="14" customFormat="1" ht="12.95" customHeight="1" x14ac:dyDescent="0.2">
      <c r="A43" s="17" t="s">
        <v>159</v>
      </c>
      <c r="B43" s="59"/>
      <c r="C43" s="86">
        <v>293.58643817178086</v>
      </c>
    </row>
    <row r="44" spans="1:3" s="14" customFormat="1" ht="12.95" customHeight="1" x14ac:dyDescent="0.2">
      <c r="A44" s="17" t="s">
        <v>139</v>
      </c>
      <c r="B44" s="32" t="s">
        <v>56</v>
      </c>
      <c r="C44" s="86">
        <v>41271.76484141525</v>
      </c>
    </row>
    <row r="45" spans="1:3" s="14" customFormat="1" ht="12.95" customHeight="1" x14ac:dyDescent="0.2">
      <c r="A45" s="14" t="s">
        <v>140</v>
      </c>
      <c r="B45" s="32" t="s">
        <v>42</v>
      </c>
      <c r="C45" s="86">
        <v>2266.3221327638403</v>
      </c>
    </row>
    <row r="46" spans="1:3" s="14" customFormat="1" ht="12.95" customHeight="1" x14ac:dyDescent="0.2">
      <c r="A46" s="14" t="s">
        <v>128</v>
      </c>
      <c r="B46" s="14" t="s">
        <v>52</v>
      </c>
      <c r="C46" s="37">
        <v>5702.9055929816832</v>
      </c>
    </row>
    <row r="47" spans="1:3" s="14" customFormat="1" ht="12.95" customHeight="1" x14ac:dyDescent="0.2">
      <c r="A47" s="25" t="s">
        <v>160</v>
      </c>
      <c r="B47" s="25" t="s">
        <v>20</v>
      </c>
      <c r="C47" s="37">
        <v>912.9159180719289</v>
      </c>
    </row>
    <row r="48" spans="1:3" s="14" customFormat="1" ht="12.95" customHeight="1" x14ac:dyDescent="0.2">
      <c r="A48" s="14" t="s">
        <v>215</v>
      </c>
      <c r="B48" s="32" t="s">
        <v>178</v>
      </c>
      <c r="C48" s="86">
        <v>5014.0238190105729</v>
      </c>
    </row>
    <row r="49" spans="1:3" s="14" customFormat="1" ht="12.95" customHeight="1" x14ac:dyDescent="0.2">
      <c r="A49" s="14" t="s">
        <v>152</v>
      </c>
      <c r="B49" s="59" t="s">
        <v>75</v>
      </c>
      <c r="C49" s="86">
        <v>7156.0900773301582</v>
      </c>
    </row>
    <row r="50" spans="1:3" s="14" customFormat="1" ht="12.95" customHeight="1" x14ac:dyDescent="0.2">
      <c r="A50" s="14" t="s">
        <v>141</v>
      </c>
      <c r="B50" s="25"/>
      <c r="C50" s="37">
        <v>185.29594134065974</v>
      </c>
    </row>
    <row r="51" spans="1:3" s="14" customFormat="1" ht="12.95" customHeight="1" x14ac:dyDescent="0.2">
      <c r="A51" s="14" t="s">
        <v>168</v>
      </c>
      <c r="B51" s="32"/>
      <c r="C51" s="86">
        <v>2687.3116200000004</v>
      </c>
    </row>
    <row r="52" spans="1:3" s="14" customFormat="1" ht="12.95" customHeight="1" x14ac:dyDescent="0.2">
      <c r="A52" s="25" t="s">
        <v>129</v>
      </c>
      <c r="B52" s="25" t="s">
        <v>38</v>
      </c>
      <c r="C52" s="93">
        <v>118819.23075538719</v>
      </c>
    </row>
    <row r="53" spans="1:3" s="14" customFormat="1" ht="12.95" customHeight="1" x14ac:dyDescent="0.2">
      <c r="A53" s="25" t="s">
        <v>161</v>
      </c>
      <c r="B53" s="32" t="s">
        <v>7</v>
      </c>
      <c r="C53" s="86">
        <v>3866.7359667032961</v>
      </c>
    </row>
    <row r="54" spans="1:3" s="14" customFormat="1" ht="12.95" customHeight="1" x14ac:dyDescent="0.2">
      <c r="A54" s="14" t="s">
        <v>169</v>
      </c>
      <c r="B54" s="32"/>
      <c r="C54" s="86">
        <v>1340.7312438095237</v>
      </c>
    </row>
    <row r="55" spans="1:3" s="26" customFormat="1" ht="12.95" customHeight="1" x14ac:dyDescent="0.2">
      <c r="A55" s="25" t="s">
        <v>216</v>
      </c>
      <c r="B55" s="32" t="s">
        <v>51</v>
      </c>
      <c r="C55" s="86">
        <v>12186.304513772893</v>
      </c>
    </row>
    <row r="56" spans="1:3" s="14" customFormat="1" ht="12.95" customHeight="1" x14ac:dyDescent="0.2">
      <c r="A56" s="14" t="s">
        <v>142</v>
      </c>
      <c r="B56" s="59" t="s">
        <v>65</v>
      </c>
      <c r="C56" s="86">
        <v>4643.00699128205</v>
      </c>
    </row>
    <row r="57" spans="1:3" s="14" customFormat="1" ht="12.95" customHeight="1" x14ac:dyDescent="0.2">
      <c r="A57" s="34" t="s">
        <v>143</v>
      </c>
      <c r="B57" s="27" t="s">
        <v>53</v>
      </c>
      <c r="C57" s="86">
        <v>3893.3122750188159</v>
      </c>
    </row>
    <row r="58" spans="1:3" s="10" customFormat="1" ht="12.95" customHeight="1" x14ac:dyDescent="0.2">
      <c r="A58" s="24" t="s">
        <v>185</v>
      </c>
      <c r="B58" s="24" t="s">
        <v>48</v>
      </c>
      <c r="C58" s="86">
        <v>14856.282969450554</v>
      </c>
    </row>
    <row r="59" spans="1:3" s="14" customFormat="1" ht="12.95" customHeight="1" x14ac:dyDescent="0.2">
      <c r="A59" s="74" t="s">
        <v>201</v>
      </c>
      <c r="B59" s="52"/>
      <c r="C59" s="92"/>
    </row>
    <row r="60" spans="1:3" s="10" customFormat="1" ht="12.95" customHeight="1" x14ac:dyDescent="0.2">
      <c r="A60" s="24" t="s">
        <v>130</v>
      </c>
      <c r="B60" s="24" t="s">
        <v>41</v>
      </c>
      <c r="C60" s="93">
        <v>20830.308779796367</v>
      </c>
    </row>
    <row r="61" spans="1:3" s="10" customFormat="1" ht="12.95" customHeight="1" x14ac:dyDescent="0.2">
      <c r="A61" s="14" t="s">
        <v>144</v>
      </c>
      <c r="B61" s="60" t="s">
        <v>2</v>
      </c>
      <c r="C61" s="86">
        <v>4557.7432148706084</v>
      </c>
    </row>
    <row r="62" spans="1:3" s="14" customFormat="1" ht="12.95" customHeight="1" x14ac:dyDescent="0.2">
      <c r="A62" s="7" t="s">
        <v>72</v>
      </c>
      <c r="B62" s="27" t="s">
        <v>5</v>
      </c>
      <c r="C62" s="96">
        <v>2274.8019672575856</v>
      </c>
    </row>
    <row r="63" spans="1:3" s="14" customFormat="1" ht="12.95" customHeight="1" x14ac:dyDescent="0.2">
      <c r="A63" s="14" t="s">
        <v>183</v>
      </c>
      <c r="B63" s="32"/>
      <c r="C63" s="86">
        <v>1210.6344818485513</v>
      </c>
    </row>
    <row r="64" spans="1:3" s="14" customFormat="1" ht="12.95" customHeight="1" x14ac:dyDescent="0.2">
      <c r="A64" s="14" t="s">
        <v>162</v>
      </c>
      <c r="B64" s="32" t="s">
        <v>6</v>
      </c>
      <c r="C64" s="33">
        <v>2899.5855244322343</v>
      </c>
    </row>
    <row r="65" spans="1:4" s="14" customFormat="1" ht="12.95" customHeight="1" x14ac:dyDescent="0.2">
      <c r="A65" s="25" t="s">
        <v>145</v>
      </c>
      <c r="C65" s="33">
        <v>1091.9351685714282</v>
      </c>
    </row>
    <row r="66" spans="1:4" s="14" customFormat="1" ht="12.95" customHeight="1" x14ac:dyDescent="0.2">
      <c r="A66" s="14" t="s">
        <v>194</v>
      </c>
      <c r="B66" s="32" t="s">
        <v>177</v>
      </c>
      <c r="C66" s="86">
        <v>1032.2505790127479</v>
      </c>
    </row>
    <row r="67" spans="1:4" ht="12.95" customHeight="1" x14ac:dyDescent="0.2">
      <c r="A67" s="14" t="s">
        <v>11</v>
      </c>
      <c r="B67" s="59" t="s">
        <v>70</v>
      </c>
      <c r="C67" s="86">
        <v>71954.382663919416</v>
      </c>
    </row>
    <row r="68" spans="1:4" s="7" customFormat="1" ht="12.95" customHeight="1" x14ac:dyDescent="0.2">
      <c r="A68" s="14" t="s">
        <v>170</v>
      </c>
      <c r="B68" s="32" t="s">
        <v>47</v>
      </c>
      <c r="C68" s="86">
        <v>7268.0394461904771</v>
      </c>
    </row>
    <row r="69" spans="1:4" s="14" customFormat="1" ht="12.95" customHeight="1" x14ac:dyDescent="0.2">
      <c r="A69" s="14" t="s">
        <v>146</v>
      </c>
      <c r="B69" s="32" t="s">
        <v>1</v>
      </c>
      <c r="C69" s="86">
        <v>21496.423108791201</v>
      </c>
    </row>
    <row r="70" spans="1:4" s="14" customFormat="1" ht="12.95" customHeight="1" x14ac:dyDescent="0.2">
      <c r="A70" s="14" t="s">
        <v>135</v>
      </c>
      <c r="B70" s="32" t="s">
        <v>0</v>
      </c>
      <c r="C70" s="86">
        <v>24201.173012142608</v>
      </c>
    </row>
    <row r="71" spans="1:4" s="14" customFormat="1" ht="12.95" customHeight="1" x14ac:dyDescent="0.2">
      <c r="A71" s="14" t="s">
        <v>68</v>
      </c>
      <c r="B71" s="32" t="s">
        <v>45</v>
      </c>
      <c r="C71" s="86">
        <v>2200.8045312087906</v>
      </c>
    </row>
    <row r="72" spans="1:4" s="14" customFormat="1" ht="12.95" customHeight="1" x14ac:dyDescent="0.2">
      <c r="A72" s="14" t="s">
        <v>8</v>
      </c>
      <c r="B72" s="32" t="s">
        <v>217</v>
      </c>
      <c r="C72" s="86">
        <v>2708.9555533333332</v>
      </c>
    </row>
    <row r="73" spans="1:4" s="14" customFormat="1" ht="12.95" customHeight="1" x14ac:dyDescent="0.2">
      <c r="A73" s="25" t="s">
        <v>163</v>
      </c>
      <c r="B73" s="25" t="s">
        <v>18</v>
      </c>
      <c r="C73" s="37">
        <v>8853.5453758608019</v>
      </c>
    </row>
    <row r="74" spans="1:4" s="14" customFormat="1" ht="12.95" customHeight="1" x14ac:dyDescent="0.2">
      <c r="A74" s="14" t="s">
        <v>131</v>
      </c>
      <c r="B74" s="59" t="s">
        <v>4</v>
      </c>
      <c r="C74" s="86">
        <v>4196.4858039698665</v>
      </c>
    </row>
    <row r="75" spans="1:4" s="14" customFormat="1" ht="12.95" customHeight="1" x14ac:dyDescent="0.2">
      <c r="A75" s="25" t="s">
        <v>132</v>
      </c>
      <c r="B75" s="59"/>
      <c r="C75" s="86">
        <v>14570.432757151411</v>
      </c>
    </row>
    <row r="76" spans="1:4" s="14" customFormat="1" ht="12.95" customHeight="1" x14ac:dyDescent="0.2">
      <c r="A76" s="25" t="s">
        <v>133</v>
      </c>
      <c r="B76" s="32"/>
      <c r="C76" s="86">
        <v>1513.792253417402</v>
      </c>
    </row>
    <row r="77" spans="1:4" s="14" customFormat="1" ht="12.95" customHeight="1" x14ac:dyDescent="0.2">
      <c r="A77" s="14" t="s">
        <v>153</v>
      </c>
      <c r="B77" s="59" t="s">
        <v>17</v>
      </c>
      <c r="C77" s="86">
        <v>122583.94883820511</v>
      </c>
      <c r="D77" s="33"/>
    </row>
    <row r="78" spans="1:4" s="14" customFormat="1" ht="12.95" customHeight="1" x14ac:dyDescent="0.2">
      <c r="A78" s="14" t="s">
        <v>154</v>
      </c>
      <c r="B78" s="32" t="s">
        <v>22</v>
      </c>
      <c r="C78" s="86">
        <v>1468.5501215384609</v>
      </c>
    </row>
    <row r="79" spans="1:4" s="14" customFormat="1" ht="12.95" customHeight="1" x14ac:dyDescent="0.2">
      <c r="A79" s="14" t="s">
        <v>181</v>
      </c>
      <c r="B79" s="32" t="s">
        <v>46</v>
      </c>
      <c r="C79" s="86">
        <v>4964.2692471794853</v>
      </c>
    </row>
    <row r="80" spans="1:4" s="14" customFormat="1" ht="12.95" customHeight="1" x14ac:dyDescent="0.2">
      <c r="A80" s="14" t="s">
        <v>134</v>
      </c>
      <c r="B80" s="32" t="s">
        <v>37</v>
      </c>
      <c r="C80" s="86">
        <v>147458.16775309618</v>
      </c>
    </row>
    <row r="81" spans="1:7" s="14" customFormat="1" ht="12.95" customHeight="1" x14ac:dyDescent="0.2">
      <c r="A81" s="25" t="s">
        <v>64</v>
      </c>
      <c r="B81" s="32"/>
      <c r="C81" s="86">
        <v>5167.9524083451524</v>
      </c>
    </row>
    <row r="82" spans="1:7" s="14" customFormat="1" ht="12.95" customHeight="1" x14ac:dyDescent="0.2">
      <c r="A82" s="14" t="s">
        <v>62</v>
      </c>
      <c r="B82" s="32"/>
      <c r="C82" s="86">
        <v>1072.407298182701</v>
      </c>
    </row>
    <row r="83" spans="1:7" s="14" customFormat="1" ht="12.95" customHeight="1" x14ac:dyDescent="0.2">
      <c r="A83" s="14" t="s">
        <v>171</v>
      </c>
      <c r="B83" s="32" t="s">
        <v>54</v>
      </c>
      <c r="C83" s="86">
        <v>3954.8333095238095</v>
      </c>
    </row>
    <row r="84" spans="1:7" s="14" customFormat="1" ht="12.95" customHeight="1" x14ac:dyDescent="0.2">
      <c r="A84" s="14" t="s">
        <v>155</v>
      </c>
      <c r="B84" s="32" t="s">
        <v>21</v>
      </c>
      <c r="C84" s="86">
        <v>9511.4773158248681</v>
      </c>
    </row>
    <row r="85" spans="1:7" s="14" customFormat="1" ht="12.95" customHeight="1" x14ac:dyDescent="0.2">
      <c r="A85" s="14" t="s">
        <v>156</v>
      </c>
      <c r="B85" s="32" t="s">
        <v>9</v>
      </c>
      <c r="C85" s="86">
        <v>2862.290706886447</v>
      </c>
    </row>
    <row r="86" spans="1:7" s="14" customFormat="1" ht="12.95" customHeight="1" x14ac:dyDescent="0.2">
      <c r="A86" s="25" t="s">
        <v>182</v>
      </c>
      <c r="B86" s="32"/>
      <c r="C86" s="86">
        <v>1033.2381785714281</v>
      </c>
    </row>
    <row r="87" spans="1:7" s="14" customFormat="1" ht="12.95" customHeight="1" x14ac:dyDescent="0.2">
      <c r="A87" s="25" t="s">
        <v>195</v>
      </c>
      <c r="B87" s="25" t="s">
        <v>218</v>
      </c>
      <c r="C87" s="39">
        <v>31004.713470842493</v>
      </c>
    </row>
    <row r="88" spans="1:7" s="14" customFormat="1" ht="12.95" customHeight="1" x14ac:dyDescent="0.2">
      <c r="A88" s="25" t="s">
        <v>196</v>
      </c>
      <c r="B88" s="32"/>
      <c r="C88" s="37">
        <v>1899.7894998626375</v>
      </c>
    </row>
    <row r="89" spans="1:7" s="14" customFormat="1" ht="12.95" customHeight="1" thickBot="1" x14ac:dyDescent="0.25">
      <c r="A89" s="14" t="s">
        <v>173</v>
      </c>
      <c r="B89" s="32"/>
      <c r="C89" s="86">
        <v>43194.428014717763</v>
      </c>
    </row>
    <row r="90" spans="1:7" s="14" customFormat="1" ht="12.95" customHeight="1" thickTop="1" x14ac:dyDescent="0.2">
      <c r="A90" s="63" t="s">
        <v>35</v>
      </c>
      <c r="B90" s="63"/>
      <c r="C90" s="97">
        <f>SUM(C8:C89)</f>
        <v>1600601.8386470405</v>
      </c>
      <c r="G90" s="33"/>
    </row>
    <row r="91" spans="1:7" s="14" customFormat="1" ht="12.95" customHeight="1" x14ac:dyDescent="0.2">
      <c r="A91" s="100" t="s">
        <v>236</v>
      </c>
      <c r="B91" s="10"/>
      <c r="C91" s="101"/>
    </row>
    <row r="92" spans="1:7" s="14" customFormat="1" ht="12.95" customHeight="1" x14ac:dyDescent="0.2">
      <c r="A92" s="10" t="s">
        <v>193</v>
      </c>
      <c r="B92" s="25"/>
      <c r="C92" s="118"/>
    </row>
    <row r="93" spans="1:7" s="14" customFormat="1" ht="12.95" customHeight="1" x14ac:dyDescent="0.2">
      <c r="A93" s="71" t="s">
        <v>201</v>
      </c>
      <c r="B93" s="89"/>
      <c r="C93" s="95"/>
    </row>
    <row r="94" spans="1:7" s="14" customFormat="1" ht="12.95" customHeight="1" x14ac:dyDescent="0.2">
      <c r="A94"/>
      <c r="B94" s="6"/>
      <c r="C94" s="98"/>
    </row>
    <row r="95" spans="1:7" s="14" customFormat="1" ht="12.95" customHeight="1" x14ac:dyDescent="0.2">
      <c r="A95"/>
      <c r="B95"/>
      <c r="C95" s="98"/>
    </row>
    <row r="96" spans="1:7" s="14" customFormat="1" ht="12.95" customHeight="1" x14ac:dyDescent="0.2">
      <c r="A96"/>
      <c r="B96"/>
      <c r="C96" s="98"/>
    </row>
    <row r="97" spans="1:3" s="14" customFormat="1" ht="12.95" customHeight="1" x14ac:dyDescent="0.2">
      <c r="A97"/>
      <c r="B97"/>
      <c r="C97" s="98"/>
    </row>
    <row r="98" spans="1:3" s="14" customFormat="1" ht="12.95" customHeight="1" x14ac:dyDescent="0.2">
      <c r="A98"/>
      <c r="B98"/>
      <c r="C98" s="98"/>
    </row>
    <row r="99" spans="1:3" s="14" customFormat="1" ht="12.95" customHeight="1" x14ac:dyDescent="0.2">
      <c r="A99"/>
      <c r="B99"/>
      <c r="C99" s="98"/>
    </row>
    <row r="100" spans="1:3" s="14" customFormat="1" ht="12.95" customHeight="1" x14ac:dyDescent="0.2">
      <c r="A100"/>
      <c r="B100"/>
      <c r="C100" s="98"/>
    </row>
    <row r="101" spans="1:3" s="14" customFormat="1" ht="12.95" customHeight="1" x14ac:dyDescent="0.2">
      <c r="A101"/>
      <c r="B101"/>
      <c r="C101" s="98"/>
    </row>
    <row r="102" spans="1:3" s="14" customFormat="1" ht="12.95" customHeight="1" x14ac:dyDescent="0.2">
      <c r="A102"/>
      <c r="B102"/>
      <c r="C102" s="98"/>
    </row>
    <row r="103" spans="1:3" s="14" customFormat="1" ht="12.95" customHeight="1" x14ac:dyDescent="0.2">
      <c r="A103"/>
      <c r="B103"/>
      <c r="C103" s="98"/>
    </row>
    <row r="104" spans="1:3" s="14" customFormat="1" ht="12.95" customHeight="1" x14ac:dyDescent="0.2">
      <c r="A104"/>
      <c r="B104"/>
      <c r="C104" s="98"/>
    </row>
    <row r="105" spans="1:3" s="14" customFormat="1" ht="12.95" customHeight="1" x14ac:dyDescent="0.2">
      <c r="A105"/>
      <c r="B105"/>
      <c r="C105" s="98"/>
    </row>
    <row r="106" spans="1:3" s="14" customFormat="1" ht="12.95" customHeight="1" x14ac:dyDescent="0.2">
      <c r="A106"/>
      <c r="B106"/>
      <c r="C106" s="98"/>
    </row>
    <row r="107" spans="1:3" s="14" customFormat="1" ht="12.95" customHeight="1" x14ac:dyDescent="0.2">
      <c r="A107"/>
      <c r="B107"/>
      <c r="C107" s="98"/>
    </row>
    <row r="108" spans="1:3" s="14" customFormat="1" ht="12.95" customHeight="1" x14ac:dyDescent="0.2">
      <c r="A108"/>
      <c r="B108"/>
      <c r="C108" s="98"/>
    </row>
    <row r="109" spans="1:3" s="14" customFormat="1" ht="12.95" customHeight="1" x14ac:dyDescent="0.2">
      <c r="A109"/>
      <c r="B109"/>
      <c r="C109" s="98"/>
    </row>
    <row r="110" spans="1:3" s="14" customFormat="1" ht="12.95" customHeight="1" x14ac:dyDescent="0.2">
      <c r="A110"/>
      <c r="B110"/>
      <c r="C110" s="98"/>
    </row>
    <row r="111" spans="1:3" s="14" customFormat="1" ht="12.95" customHeight="1" x14ac:dyDescent="0.2">
      <c r="A111"/>
      <c r="B111"/>
      <c r="C111" s="98"/>
    </row>
    <row r="112" spans="1:3" s="14" customFormat="1" ht="12.95" customHeight="1" x14ac:dyDescent="0.2">
      <c r="A112"/>
      <c r="B112"/>
      <c r="C112" s="98"/>
    </row>
    <row r="113" spans="1:3" s="14" customFormat="1" ht="12.95" customHeight="1" x14ac:dyDescent="0.2">
      <c r="A113"/>
      <c r="B113"/>
      <c r="C113" s="98"/>
    </row>
    <row r="114" spans="1:3" s="26" customFormat="1" ht="12.95" customHeight="1" x14ac:dyDescent="0.2">
      <c r="A114"/>
      <c r="B114"/>
      <c r="C114" s="98"/>
    </row>
    <row r="115" spans="1:3" s="14" customFormat="1" ht="12.95" customHeight="1" x14ac:dyDescent="0.2">
      <c r="A115"/>
      <c r="B115"/>
      <c r="C115" s="98"/>
    </row>
    <row r="116" spans="1:3" s="14" customFormat="1" ht="12.95" customHeight="1" x14ac:dyDescent="0.2">
      <c r="A116"/>
      <c r="B116"/>
      <c r="C116" s="98"/>
    </row>
    <row r="117" spans="1:3" s="14" customFormat="1" ht="12.95" customHeight="1" x14ac:dyDescent="0.2">
      <c r="A117"/>
      <c r="B117"/>
      <c r="C117" s="98"/>
    </row>
    <row r="118" spans="1:3" s="10" customFormat="1" ht="12.95" customHeight="1" x14ac:dyDescent="0.2">
      <c r="A118"/>
      <c r="B118"/>
      <c r="C118" s="98"/>
    </row>
    <row r="119" spans="1:3" s="14" customFormat="1" ht="12.95" customHeight="1" x14ac:dyDescent="0.2">
      <c r="A119"/>
      <c r="B119"/>
      <c r="C119" s="98"/>
    </row>
    <row r="120" spans="1:3" s="14" customFormat="1" ht="12.95" customHeight="1" x14ac:dyDescent="0.2">
      <c r="A120"/>
      <c r="B120"/>
      <c r="C120" s="98"/>
    </row>
    <row r="121" spans="1:3" s="14" customFormat="1" ht="12.95" customHeight="1" x14ac:dyDescent="0.2">
      <c r="A121"/>
      <c r="B121"/>
      <c r="C121" s="98"/>
    </row>
    <row r="122" spans="1:3" s="14" customFormat="1" ht="12.95" customHeight="1" x14ac:dyDescent="0.2">
      <c r="A122"/>
      <c r="B122"/>
      <c r="C122" s="98"/>
    </row>
    <row r="123" spans="1:3" s="14" customFormat="1" ht="12.95" customHeight="1" x14ac:dyDescent="0.2">
      <c r="A123"/>
      <c r="B123"/>
      <c r="C123" s="98"/>
    </row>
    <row r="124" spans="1:3" s="14" customFormat="1" ht="12.95" customHeight="1" x14ac:dyDescent="0.2">
      <c r="A124"/>
      <c r="B124"/>
      <c r="C124" s="98"/>
    </row>
    <row r="125" spans="1:3" s="14" customFormat="1" ht="12.95" customHeight="1" x14ac:dyDescent="0.2">
      <c r="A125"/>
      <c r="B125"/>
      <c r="C125" s="98"/>
    </row>
    <row r="126" spans="1:3" s="14" customFormat="1" ht="12.95" customHeight="1" x14ac:dyDescent="0.2">
      <c r="A126"/>
      <c r="B126"/>
      <c r="C126" s="98"/>
    </row>
    <row r="127" spans="1:3" s="14" customFormat="1" ht="12.95" customHeight="1" x14ac:dyDescent="0.2">
      <c r="A127"/>
      <c r="B127"/>
      <c r="C127" s="98"/>
    </row>
    <row r="128" spans="1:3" s="14" customFormat="1" ht="12.95" customHeight="1" x14ac:dyDescent="0.2">
      <c r="A128"/>
      <c r="B128"/>
      <c r="C128" s="98"/>
    </row>
    <row r="129" spans="1:3" s="14" customFormat="1" ht="12.95" customHeight="1" x14ac:dyDescent="0.2">
      <c r="A129"/>
      <c r="B129"/>
      <c r="C129" s="98"/>
    </row>
    <row r="130" spans="1:3" s="14" customFormat="1" ht="12.95" customHeight="1" x14ac:dyDescent="0.2">
      <c r="A130"/>
      <c r="B130"/>
      <c r="C130" s="98"/>
    </row>
    <row r="131" spans="1:3" s="14" customFormat="1" ht="12.95" customHeight="1" x14ac:dyDescent="0.2">
      <c r="A131"/>
      <c r="B131"/>
      <c r="C131" s="98"/>
    </row>
    <row r="132" spans="1:3" s="14" customFormat="1" ht="12.95" customHeight="1" x14ac:dyDescent="0.2">
      <c r="A132"/>
      <c r="B132"/>
      <c r="C132" s="98"/>
    </row>
    <row r="133" spans="1:3" s="14" customFormat="1" ht="12.95" customHeight="1" x14ac:dyDescent="0.2">
      <c r="A133"/>
      <c r="B133"/>
      <c r="C133" s="98"/>
    </row>
    <row r="134" spans="1:3" s="14" customFormat="1" ht="12.95" customHeight="1" x14ac:dyDescent="0.2">
      <c r="A134"/>
      <c r="B134"/>
      <c r="C134" s="98"/>
    </row>
    <row r="135" spans="1:3" s="14" customFormat="1" ht="12.95" customHeight="1" x14ac:dyDescent="0.2">
      <c r="A135"/>
      <c r="B135"/>
      <c r="C135" s="98"/>
    </row>
    <row r="136" spans="1:3" s="14" customFormat="1" ht="12.95" customHeight="1" x14ac:dyDescent="0.2">
      <c r="A136"/>
      <c r="B136"/>
      <c r="C136" s="98"/>
    </row>
    <row r="137" spans="1:3" s="14" customFormat="1" ht="12.95" customHeight="1" x14ac:dyDescent="0.2">
      <c r="A137"/>
      <c r="B137"/>
      <c r="C137" s="98"/>
    </row>
    <row r="138" spans="1:3" s="14" customFormat="1" ht="12.95" customHeight="1" x14ac:dyDescent="0.2">
      <c r="A138"/>
      <c r="B138"/>
      <c r="C138" s="98"/>
    </row>
    <row r="139" spans="1:3" s="14" customFormat="1" ht="12.95" customHeight="1" x14ac:dyDescent="0.2">
      <c r="A139"/>
      <c r="B139"/>
      <c r="C139" s="98"/>
    </row>
    <row r="140" spans="1:3" s="14" customFormat="1" ht="12.95" customHeight="1" x14ac:dyDescent="0.2">
      <c r="A140"/>
      <c r="B140"/>
      <c r="C140" s="98"/>
    </row>
    <row r="141" spans="1:3" s="14" customFormat="1" ht="12.95" customHeight="1" x14ac:dyDescent="0.2">
      <c r="A141"/>
      <c r="B141"/>
      <c r="C141" s="98"/>
    </row>
    <row r="142" spans="1:3" s="14" customFormat="1" ht="12.95" customHeight="1" x14ac:dyDescent="0.2">
      <c r="A142"/>
      <c r="B142"/>
      <c r="C142" s="98"/>
    </row>
    <row r="143" spans="1:3" s="14" customFormat="1" ht="12.95" customHeight="1" x14ac:dyDescent="0.2">
      <c r="A143"/>
      <c r="B143"/>
      <c r="C143" s="98"/>
    </row>
    <row r="144" spans="1:3" s="14" customFormat="1" ht="12.95" customHeight="1" x14ac:dyDescent="0.2">
      <c r="A144"/>
      <c r="B144"/>
      <c r="C144" s="98"/>
    </row>
    <row r="145" spans="1:3" s="14" customFormat="1" ht="12.95" customHeight="1" x14ac:dyDescent="0.2">
      <c r="A145"/>
      <c r="B145"/>
      <c r="C145" s="98"/>
    </row>
    <row r="146" spans="1:3" s="14" customFormat="1" ht="12.95" customHeight="1" x14ac:dyDescent="0.2">
      <c r="A146"/>
      <c r="B146"/>
      <c r="C146" s="98"/>
    </row>
    <row r="147" spans="1:3" s="14" customFormat="1" ht="12.95" customHeight="1" x14ac:dyDescent="0.2">
      <c r="A147"/>
      <c r="B147"/>
      <c r="C147" s="98"/>
    </row>
    <row r="148" spans="1:3" s="14" customFormat="1" ht="12.95" customHeight="1" x14ac:dyDescent="0.2">
      <c r="A148"/>
      <c r="B148"/>
      <c r="C148" s="98"/>
    </row>
    <row r="149" spans="1:3" s="14" customFormat="1" ht="12.95" customHeight="1" x14ac:dyDescent="0.2">
      <c r="A149"/>
      <c r="B149"/>
      <c r="C149" s="98"/>
    </row>
    <row r="150" spans="1:3" s="14" customFormat="1" ht="12.95" customHeight="1" x14ac:dyDescent="0.2">
      <c r="A150"/>
      <c r="B150"/>
      <c r="C150" s="98"/>
    </row>
    <row r="151" spans="1:3" s="14" customFormat="1" ht="12.95" customHeight="1" x14ac:dyDescent="0.2">
      <c r="A151"/>
      <c r="B151"/>
      <c r="C151" s="98"/>
    </row>
    <row r="152" spans="1:3" s="14" customFormat="1" ht="12.95" customHeight="1" x14ac:dyDescent="0.2">
      <c r="A152"/>
      <c r="B152"/>
      <c r="C152" s="98"/>
    </row>
    <row r="153" spans="1:3" s="14" customFormat="1" ht="12.95" customHeight="1" x14ac:dyDescent="0.2">
      <c r="A153"/>
      <c r="B153"/>
      <c r="C153" s="98"/>
    </row>
    <row r="154" spans="1:3" s="14" customFormat="1" ht="12.95" customHeight="1" x14ac:dyDescent="0.2">
      <c r="A154"/>
      <c r="B154"/>
      <c r="C154" s="98"/>
    </row>
    <row r="155" spans="1:3" s="14" customFormat="1" ht="12.95" customHeight="1" x14ac:dyDescent="0.2">
      <c r="A155"/>
      <c r="B155"/>
      <c r="C155" s="98"/>
    </row>
    <row r="156" spans="1:3" s="14" customFormat="1" ht="12.95" customHeight="1" x14ac:dyDescent="0.2">
      <c r="A156"/>
      <c r="B156"/>
      <c r="C156" s="98"/>
    </row>
    <row r="157" spans="1:3" s="14" customFormat="1" ht="12.95" customHeight="1" x14ac:dyDescent="0.2">
      <c r="A157"/>
      <c r="B157"/>
      <c r="C157" s="98"/>
    </row>
    <row r="158" spans="1:3" s="14" customFormat="1" ht="12.95" customHeight="1" x14ac:dyDescent="0.2">
      <c r="A158"/>
      <c r="B158"/>
      <c r="C158" s="98"/>
    </row>
    <row r="159" spans="1:3" s="14" customFormat="1" ht="12.95" customHeight="1" x14ac:dyDescent="0.2">
      <c r="A159"/>
      <c r="B159"/>
      <c r="C159" s="98"/>
    </row>
    <row r="160" spans="1:3" s="14" customFormat="1" ht="12.95" customHeight="1" x14ac:dyDescent="0.2">
      <c r="A160"/>
      <c r="B160"/>
      <c r="C160" s="98"/>
    </row>
    <row r="161" spans="1:3" s="14" customFormat="1" ht="12.95" customHeight="1" x14ac:dyDescent="0.2">
      <c r="A161"/>
      <c r="B161"/>
      <c r="C161" s="98"/>
    </row>
    <row r="162" spans="1:3" s="14" customFormat="1" ht="12.95" customHeight="1" x14ac:dyDescent="0.2">
      <c r="A162"/>
      <c r="B162"/>
      <c r="C162" s="98"/>
    </row>
    <row r="163" spans="1:3" s="14" customFormat="1" ht="12.95" customHeight="1" x14ac:dyDescent="0.2">
      <c r="A163"/>
      <c r="B163"/>
      <c r="C163" s="98"/>
    </row>
    <row r="164" spans="1:3" s="14" customFormat="1" ht="12.95" customHeight="1" x14ac:dyDescent="0.2">
      <c r="A164"/>
      <c r="B164"/>
      <c r="C164" s="98"/>
    </row>
    <row r="165" spans="1:3" s="14" customFormat="1" ht="12.95" customHeight="1" x14ac:dyDescent="0.2">
      <c r="A165"/>
      <c r="B165"/>
      <c r="C165" s="98"/>
    </row>
    <row r="166" spans="1:3" s="14" customFormat="1" ht="12.95" customHeight="1" x14ac:dyDescent="0.2">
      <c r="A166"/>
      <c r="B166"/>
      <c r="C166" s="98"/>
    </row>
    <row r="167" spans="1:3" s="14" customFormat="1" ht="12.95" customHeight="1" x14ac:dyDescent="0.2">
      <c r="A167"/>
      <c r="B167"/>
      <c r="C167" s="98"/>
    </row>
    <row r="168" spans="1:3" s="14" customFormat="1" ht="12.95" customHeight="1" x14ac:dyDescent="0.2">
      <c r="A168"/>
      <c r="B168"/>
      <c r="C168" s="98"/>
    </row>
    <row r="169" spans="1:3" s="14" customFormat="1" ht="12.95" customHeight="1" x14ac:dyDescent="0.2">
      <c r="A169"/>
      <c r="B169"/>
      <c r="C169" s="98"/>
    </row>
    <row r="170" spans="1:3" s="14" customFormat="1" ht="12.95" customHeight="1" x14ac:dyDescent="0.2">
      <c r="A170"/>
      <c r="B170"/>
      <c r="C170" s="98"/>
    </row>
    <row r="171" spans="1:3" s="14" customFormat="1" ht="12.95" customHeight="1" x14ac:dyDescent="0.2">
      <c r="A171"/>
      <c r="B171"/>
      <c r="C171" s="98"/>
    </row>
    <row r="172" spans="1:3" s="14" customFormat="1" ht="12.95" customHeight="1" x14ac:dyDescent="0.2">
      <c r="A172"/>
      <c r="B172"/>
      <c r="C172" s="98"/>
    </row>
    <row r="173" spans="1:3" s="14" customFormat="1" ht="12.95" customHeight="1" x14ac:dyDescent="0.2">
      <c r="A173"/>
      <c r="B173"/>
      <c r="C173" s="98"/>
    </row>
    <row r="174" spans="1:3" s="14" customFormat="1" ht="12.95" customHeight="1" x14ac:dyDescent="0.2">
      <c r="A174"/>
      <c r="B174"/>
      <c r="C174" s="98"/>
    </row>
    <row r="175" spans="1:3" s="14" customFormat="1" ht="12.95" customHeight="1" x14ac:dyDescent="0.2">
      <c r="A175"/>
      <c r="B175"/>
      <c r="C175" s="98"/>
    </row>
    <row r="176" spans="1:3" s="14" customFormat="1" ht="12.95" customHeight="1" x14ac:dyDescent="0.2">
      <c r="A176"/>
      <c r="B176"/>
      <c r="C176" s="98"/>
    </row>
    <row r="177" spans="1:3" s="14" customFormat="1" ht="12.95" customHeight="1" x14ac:dyDescent="0.2">
      <c r="A177"/>
      <c r="B177"/>
      <c r="C177" s="98"/>
    </row>
    <row r="178" spans="1:3" ht="12.95" customHeight="1" x14ac:dyDescent="0.2"/>
  </sheetData>
  <mergeCells count="5">
    <mergeCell ref="A5:B5"/>
    <mergeCell ref="A6:A7"/>
    <mergeCell ref="B6:B7"/>
    <mergeCell ref="B3:C3"/>
    <mergeCell ref="B4:C4"/>
  </mergeCells>
  <printOptions horizontalCentered="1"/>
  <pageMargins left="0.78740157480314965" right="0.78740157480314965" top="0.59055118110236227" bottom="0.78740157480314965" header="0.39370078740157483" footer="0.19685039370078741"/>
  <pageSetup paperSize="9" orientation="portrait" r:id="rId1"/>
  <headerFooter scaleWithDoc="0" alignWithMargins="0">
    <oddFooter xml:space="preserve">&amp;R&amp;8&amp;P+6&amp;10
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92D050"/>
  </sheetPr>
  <dimension ref="A1:H67"/>
  <sheetViews>
    <sheetView topLeftCell="A28" zoomScaleNormal="100" workbookViewId="0">
      <selection activeCell="C33" sqref="C33"/>
    </sheetView>
  </sheetViews>
  <sheetFormatPr baseColWidth="10" defaultRowHeight="12.75" x14ac:dyDescent="0.2"/>
  <cols>
    <col min="1" max="1" width="2.7109375" customWidth="1"/>
    <col min="2" max="2" width="32" customWidth="1"/>
    <col min="3" max="3" width="52.28515625" customWidth="1"/>
    <col min="4" max="4" width="20.28515625" customWidth="1"/>
    <col min="5" max="5" width="11.42578125" style="45"/>
    <col min="6" max="6" width="11.42578125" style="127"/>
    <col min="7" max="7" width="11.42578125" style="45"/>
  </cols>
  <sheetData>
    <row r="1" spans="1:8" ht="24" customHeight="1" x14ac:dyDescent="0.2">
      <c r="A1" s="103" t="s">
        <v>199</v>
      </c>
      <c r="B1" s="102"/>
      <c r="C1" s="38"/>
      <c r="D1" s="26"/>
    </row>
    <row r="2" spans="1:8" ht="12" customHeight="1" x14ac:dyDescent="0.2">
      <c r="A2" s="104"/>
      <c r="B2" s="7"/>
      <c r="C2" s="7"/>
    </row>
    <row r="3" spans="1:8" s="1" customFormat="1" ht="13.5" customHeight="1" x14ac:dyDescent="0.2">
      <c r="B3" s="31" t="s">
        <v>222</v>
      </c>
      <c r="C3" s="31" t="s">
        <v>190</v>
      </c>
      <c r="E3" s="31"/>
      <c r="F3" s="99"/>
      <c r="G3" s="31"/>
    </row>
    <row r="4" spans="1:8" s="1" customFormat="1" x14ac:dyDescent="0.2">
      <c r="C4" s="31" t="s">
        <v>234</v>
      </c>
      <c r="E4" s="31"/>
      <c r="F4" s="99"/>
      <c r="G4" s="31"/>
    </row>
    <row r="5" spans="1:8" ht="11.25" customHeight="1" x14ac:dyDescent="0.2"/>
    <row r="6" spans="1:8" x14ac:dyDescent="0.2">
      <c r="B6" s="333" t="s">
        <v>89</v>
      </c>
      <c r="C6" s="124" t="s">
        <v>91</v>
      </c>
    </row>
    <row r="7" spans="1:8" x14ac:dyDescent="0.2">
      <c r="B7" s="333"/>
      <c r="C7" s="124" t="s">
        <v>116</v>
      </c>
    </row>
    <row r="8" spans="1:8" ht="12" customHeight="1" x14ac:dyDescent="0.2">
      <c r="B8" s="3" t="s">
        <v>92</v>
      </c>
      <c r="C8" s="4">
        <v>15115.956239089259</v>
      </c>
      <c r="E8" s="119" t="s">
        <v>106</v>
      </c>
      <c r="F8" s="159">
        <v>168729.28312896821</v>
      </c>
    </row>
    <row r="9" spans="1:8" ht="12" customHeight="1" x14ac:dyDescent="0.2">
      <c r="B9" s="3" t="s">
        <v>93</v>
      </c>
      <c r="C9" s="4">
        <v>1896.5707931010934</v>
      </c>
      <c r="E9" s="119" t="s">
        <v>107</v>
      </c>
      <c r="F9" s="159">
        <v>90458.676950202134</v>
      </c>
    </row>
    <row r="10" spans="1:8" ht="12" customHeight="1" x14ac:dyDescent="0.2">
      <c r="B10" s="3" t="s">
        <v>94</v>
      </c>
      <c r="C10" s="4">
        <v>1844.4304139344313</v>
      </c>
      <c r="E10" s="119" t="s">
        <v>114</v>
      </c>
      <c r="F10" s="159">
        <v>88233.114290969388</v>
      </c>
    </row>
    <row r="11" spans="1:8" ht="12" customHeight="1" x14ac:dyDescent="0.2">
      <c r="B11" s="3" t="s">
        <v>95</v>
      </c>
      <c r="C11" s="4">
        <v>0</v>
      </c>
      <c r="E11" s="119" t="s">
        <v>108</v>
      </c>
      <c r="F11" s="159">
        <v>48859.654969438896</v>
      </c>
    </row>
    <row r="12" spans="1:8" ht="12" customHeight="1" x14ac:dyDescent="0.2">
      <c r="B12" s="3" t="s">
        <v>96</v>
      </c>
      <c r="C12" s="4">
        <v>4316.2020938903861</v>
      </c>
      <c r="D12" s="6"/>
      <c r="E12" s="119" t="s">
        <v>102</v>
      </c>
      <c r="F12" s="159">
        <v>37008.097822832395</v>
      </c>
    </row>
    <row r="13" spans="1:8" ht="12" customHeight="1" x14ac:dyDescent="0.2">
      <c r="B13" s="7" t="s">
        <v>97</v>
      </c>
      <c r="C13" s="4">
        <v>0</v>
      </c>
      <c r="E13" s="119" t="s">
        <v>92</v>
      </c>
      <c r="F13" s="159">
        <v>15115.956239089259</v>
      </c>
      <c r="H13" s="87"/>
    </row>
    <row r="14" spans="1:8" ht="12" customHeight="1" x14ac:dyDescent="0.2">
      <c r="B14" s="24" t="s">
        <v>98</v>
      </c>
      <c r="C14" s="4">
        <v>0</v>
      </c>
      <c r="E14" s="119" t="s">
        <v>96</v>
      </c>
      <c r="F14" s="159">
        <v>4316.2020938903861</v>
      </c>
    </row>
    <row r="15" spans="1:8" ht="12" customHeight="1" x14ac:dyDescent="0.2">
      <c r="B15" s="7" t="s">
        <v>99</v>
      </c>
      <c r="C15" s="4">
        <v>0</v>
      </c>
      <c r="E15" s="119" t="s">
        <v>111</v>
      </c>
      <c r="F15" s="159">
        <v>4087.3563234126959</v>
      </c>
    </row>
    <row r="16" spans="1:8" ht="12" customHeight="1" x14ac:dyDescent="0.2">
      <c r="B16" s="7" t="s">
        <v>100</v>
      </c>
      <c r="C16" s="4">
        <v>0</v>
      </c>
      <c r="E16" s="119" t="s">
        <v>104</v>
      </c>
      <c r="F16" s="159">
        <v>3245.9296890410956</v>
      </c>
    </row>
    <row r="17" spans="2:8" ht="12" customHeight="1" x14ac:dyDescent="0.2">
      <c r="B17" s="7" t="s">
        <v>101</v>
      </c>
      <c r="C17" s="4">
        <v>14.44124324324325</v>
      </c>
      <c r="E17" s="119" t="s">
        <v>203</v>
      </c>
      <c r="F17" s="159">
        <v>3768.8640502786971</v>
      </c>
      <c r="H17" s="6"/>
    </row>
    <row r="18" spans="2:8" ht="12" customHeight="1" x14ac:dyDescent="0.2">
      <c r="B18" s="7" t="s">
        <v>102</v>
      </c>
      <c r="C18" s="4">
        <v>37008.097822832395</v>
      </c>
    </row>
    <row r="19" spans="2:8" ht="12" customHeight="1" x14ac:dyDescent="0.2">
      <c r="B19" s="7" t="s">
        <v>103</v>
      </c>
      <c r="C19" s="4">
        <v>0</v>
      </c>
      <c r="H19" s="6"/>
    </row>
    <row r="20" spans="2:8" ht="12" customHeight="1" x14ac:dyDescent="0.2">
      <c r="B20" s="7" t="s">
        <v>104</v>
      </c>
      <c r="C20" s="4">
        <v>3245.9296890410956</v>
      </c>
    </row>
    <row r="21" spans="2:8" ht="12" customHeight="1" x14ac:dyDescent="0.2">
      <c r="B21" s="7" t="s">
        <v>105</v>
      </c>
      <c r="C21" s="4">
        <v>0</v>
      </c>
    </row>
    <row r="22" spans="2:8" ht="12" customHeight="1" x14ac:dyDescent="0.2">
      <c r="B22" s="7" t="s">
        <v>106</v>
      </c>
      <c r="C22" s="4">
        <v>168729.28312896821</v>
      </c>
    </row>
    <row r="23" spans="2:8" ht="12" customHeight="1" x14ac:dyDescent="0.2">
      <c r="B23" s="7" t="s">
        <v>107</v>
      </c>
      <c r="C23" s="4">
        <v>90458.676950202134</v>
      </c>
    </row>
    <row r="24" spans="2:8" ht="12" customHeight="1" x14ac:dyDescent="0.2">
      <c r="B24" s="7" t="s">
        <v>26</v>
      </c>
      <c r="C24" s="4">
        <v>13.421600000000019</v>
      </c>
    </row>
    <row r="25" spans="2:8" ht="12" customHeight="1" x14ac:dyDescent="0.2">
      <c r="B25" s="7" t="s">
        <v>108</v>
      </c>
      <c r="C25" s="4">
        <v>48859.654969438896</v>
      </c>
    </row>
    <row r="26" spans="2:8" ht="12" customHeight="1" x14ac:dyDescent="0.2">
      <c r="B26" s="7" t="s">
        <v>109</v>
      </c>
      <c r="C26" s="4">
        <v>0</v>
      </c>
    </row>
    <row r="27" spans="2:8" ht="12" customHeight="1" x14ac:dyDescent="0.2">
      <c r="B27" s="7" t="s">
        <v>110</v>
      </c>
      <c r="C27" s="4">
        <v>0</v>
      </c>
    </row>
    <row r="28" spans="2:8" ht="12" customHeight="1" x14ac:dyDescent="0.2">
      <c r="B28" s="7" t="s">
        <v>111</v>
      </c>
      <c r="C28" s="4">
        <v>4087.3563234126959</v>
      </c>
    </row>
    <row r="29" spans="2:8" ht="12" customHeight="1" x14ac:dyDescent="0.2">
      <c r="B29" s="7" t="s">
        <v>112</v>
      </c>
      <c r="C29" s="4">
        <v>0</v>
      </c>
    </row>
    <row r="30" spans="2:8" ht="12" customHeight="1" x14ac:dyDescent="0.2">
      <c r="B30" s="7" t="s">
        <v>113</v>
      </c>
      <c r="C30" s="4">
        <v>0</v>
      </c>
    </row>
    <row r="31" spans="2:8" ht="12" customHeight="1" x14ac:dyDescent="0.2">
      <c r="B31" s="7" t="s">
        <v>114</v>
      </c>
      <c r="C31" s="4">
        <v>88233.114290969388</v>
      </c>
    </row>
    <row r="32" spans="2:8" ht="12" customHeight="1" thickBot="1" x14ac:dyDescent="0.25">
      <c r="B32" s="7"/>
      <c r="C32" s="8"/>
      <c r="E32" s="98"/>
    </row>
    <row r="33" spans="1:7" s="9" customFormat="1" ht="15.75" customHeight="1" thickTop="1" x14ac:dyDescent="0.2">
      <c r="B33" s="64" t="s">
        <v>115</v>
      </c>
      <c r="C33" s="65">
        <f>SUM(C8:C32)</f>
        <v>463823.13555812323</v>
      </c>
      <c r="E33" s="148"/>
      <c r="F33" s="150"/>
      <c r="G33" s="148"/>
    </row>
    <row r="34" spans="1:7" x14ac:dyDescent="0.2">
      <c r="B34" s="10"/>
      <c r="C34" s="19"/>
      <c r="D34" s="30"/>
    </row>
    <row r="35" spans="1:7" x14ac:dyDescent="0.2">
      <c r="B35" s="340"/>
      <c r="C35" s="340"/>
      <c r="D35" s="30"/>
    </row>
    <row r="36" spans="1:7" s="12" customFormat="1" ht="12" x14ac:dyDescent="0.2">
      <c r="A36" s="47"/>
      <c r="B36" s="47"/>
      <c r="C36" s="47"/>
      <c r="D36" s="47"/>
      <c r="F36" s="151"/>
    </row>
    <row r="37" spans="1:7" s="12" customFormat="1" ht="12" x14ac:dyDescent="0.2">
      <c r="A37" s="49"/>
      <c r="B37" s="49"/>
      <c r="C37" s="49"/>
      <c r="D37" s="49"/>
      <c r="F37" s="151"/>
    </row>
    <row r="39" spans="1:7" ht="12" customHeight="1" x14ac:dyDescent="0.2">
      <c r="A39" s="14"/>
      <c r="B39" s="15"/>
      <c r="C39" s="16"/>
    </row>
    <row r="40" spans="1:7" ht="12" customHeight="1" x14ac:dyDescent="0.2">
      <c r="A40" s="14"/>
      <c r="B40" s="15"/>
      <c r="C40" s="16"/>
    </row>
    <row r="41" spans="1:7" ht="12" customHeight="1" x14ac:dyDescent="0.2">
      <c r="A41" s="14"/>
      <c r="B41" s="17"/>
      <c r="C41" s="18"/>
    </row>
    <row r="42" spans="1:7" ht="12" customHeight="1" x14ac:dyDescent="0.2">
      <c r="A42" s="14"/>
      <c r="B42" s="17"/>
      <c r="C42" s="18"/>
    </row>
    <row r="55" spans="2:6" s="10" customFormat="1" ht="12" customHeight="1" x14ac:dyDescent="0.15">
      <c r="B55" s="19"/>
      <c r="C55" s="20"/>
      <c r="F55" s="152"/>
    </row>
    <row r="56" spans="2:6" s="10" customFormat="1" ht="12" customHeight="1" x14ac:dyDescent="0.15">
      <c r="B56" s="19"/>
      <c r="C56" s="20"/>
      <c r="F56" s="152"/>
    </row>
    <row r="57" spans="2:6" s="10" customFormat="1" ht="12" customHeight="1" x14ac:dyDescent="0.15">
      <c r="B57" s="19"/>
      <c r="C57" s="20"/>
      <c r="F57" s="152"/>
    </row>
    <row r="58" spans="2:6" s="10" customFormat="1" ht="9" x14ac:dyDescent="0.15">
      <c r="F58" s="152"/>
    </row>
    <row r="65" spans="1:6" s="10" customFormat="1" ht="10.5" customHeight="1" x14ac:dyDescent="0.15">
      <c r="A65" s="100" t="s">
        <v>236</v>
      </c>
      <c r="C65" s="101"/>
      <c r="F65" s="152"/>
    </row>
    <row r="66" spans="1:6" s="25" customFormat="1" ht="11.25" x14ac:dyDescent="0.2">
      <c r="A66" s="10" t="s">
        <v>193</v>
      </c>
      <c r="C66" s="35"/>
      <c r="F66" s="28"/>
    </row>
    <row r="67" spans="1:6" s="89" customFormat="1" ht="12" customHeight="1" x14ac:dyDescent="0.2">
      <c r="A67" s="71" t="s">
        <v>201</v>
      </c>
      <c r="C67" s="94"/>
      <c r="F67" s="95"/>
    </row>
  </sheetData>
  <sortState ref="E8:F18">
    <sortCondition descending="1" ref="F8:F18"/>
  </sortState>
  <mergeCells count="2">
    <mergeCell ref="B6:B7"/>
    <mergeCell ref="B35:C35"/>
  </mergeCells>
  <phoneticPr fontId="3" type="noConversion"/>
  <printOptions horizontalCentered="1"/>
  <pageMargins left="0.78740157480314965" right="0.78740157480314965" top="0.59055118110236227" bottom="0.78740157480314965" header="0.59055118110236227" footer="0.39370078740157483"/>
  <pageSetup paperSize="9" scale="90" orientation="portrait" horizontalDpi="300" verticalDpi="300" r:id="rId1"/>
  <headerFooter>
    <oddFooter>&amp;R&amp;8 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CARATULA</vt:lpstr>
      <vt:lpstr>INSTALACION DE PLANTACIONES</vt:lpstr>
      <vt:lpstr>SUP REF Y ACUMUL</vt:lpstr>
      <vt:lpstr>SUP REF Y POR REFOREST</vt:lpstr>
      <vt:lpstr>PERMISOS Y AUTORIZACIONES</vt:lpstr>
      <vt:lpstr>RESUMEN PRODUCCI MADER</vt:lpstr>
      <vt:lpstr>PRODUCC MAD ROLLIZA</vt:lpstr>
      <vt:lpstr>ROLLIZA X ESPECIE</vt:lpstr>
      <vt:lpstr>PRODUCC MAD ASERR</vt:lpstr>
      <vt:lpstr>PROD. MAD ASER.POR ESPECIE</vt:lpstr>
      <vt:lpstr>GRAFICO</vt:lpstr>
      <vt:lpstr>PARQUET</vt:lpstr>
      <vt:lpstr>PARQUET X SP</vt:lpstr>
      <vt:lpstr>MADERA.LAMINADA</vt:lpstr>
      <vt:lpstr>TRIPLAY</vt:lpstr>
      <vt:lpstr>POSTES Y DURMIENTES</vt:lpstr>
      <vt:lpstr>CARBON</vt:lpstr>
      <vt:lpstr>LEÑA</vt:lpstr>
      <vt:lpstr>POR ESPECIE-NO MAD</vt:lpstr>
      <vt:lpstr>CARBON!Área_de_impresión</vt:lpstr>
      <vt:lpstr>GRAFICO!Área_de_impresión</vt:lpstr>
      <vt:lpstr>'INSTALACION DE PLANTACIONES'!Área_de_impresión</vt:lpstr>
      <vt:lpstr>MADERA.LAMINADA!Área_de_impresión</vt:lpstr>
      <vt:lpstr>PARQUET!Área_de_impresión</vt:lpstr>
      <vt:lpstr>'PARQUET X SP'!Área_de_impresión</vt:lpstr>
      <vt:lpstr>'POR ESPECIE-NO MAD'!Área_de_impresión</vt:lpstr>
      <vt:lpstr>'PROD. MAD ASER.POR ESPECIE'!Área_de_impresión</vt:lpstr>
      <vt:lpstr>'PRODUCC MAD ASERR'!Área_de_impresión</vt:lpstr>
      <vt:lpstr>'PRODUCC MAD ROLLIZA'!Área_de_impresión</vt:lpstr>
      <vt:lpstr>'RESUMEN PRODUCCI MADER'!Área_de_impresión</vt:lpstr>
      <vt:lpstr>'ROLLIZA X ESPECIE'!Área_de_impresión</vt:lpstr>
      <vt:lpstr>'SUP REF Y ACUMUL'!Área_de_impresión</vt:lpstr>
      <vt:lpstr>'SUP REF Y POR REFOREST'!Área_de_impresión</vt:lpstr>
      <vt:lpstr>TRIPLAY!Área_de_impresión</vt:lpstr>
      <vt:lpstr>'POR ESPECIE-NO MAD'!Títulos_a_imprimir</vt:lpstr>
      <vt:lpstr>'PROD. MAD ASER.POR ESPECIE'!Títulos_a_imprimir</vt:lpstr>
      <vt:lpstr>'ROLLIZA X ESPECIE'!Títulos_a_imprimir</vt:lpstr>
      <vt:lpstr>'SUP REF Y ACUMUL'!Títulos_a_imprimir</vt:lpstr>
    </vt:vector>
  </TitlesOfParts>
  <Company>INRENA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"PERÚ FORESTAL EN NÚMEROS 2004"</dc:title>
  <dc:creator>CIF</dc:creator>
  <dc:description>DOCUMENTO PRELIMINAR</dc:description>
  <cp:lastModifiedBy>pc</cp:lastModifiedBy>
  <cp:lastPrinted>2020-01-23T14:21:52Z</cp:lastPrinted>
  <dcterms:created xsi:type="dcterms:W3CDTF">2005-04-25T15:32:06Z</dcterms:created>
  <dcterms:modified xsi:type="dcterms:W3CDTF">2020-05-12T21:55:56Z</dcterms:modified>
</cp:coreProperties>
</file>